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КВАЛИФИКАЦИЯ" sheetId="1" r:id="rId3"/>
    <sheet state="visible" name="СЕТКА ПЛЕЙ-ОФФ" sheetId="2" r:id="rId4"/>
    <sheet state="visible" name="ИТОГИ" sheetId="3" r:id="rId5"/>
    <sheet state="visible" name="РАСПИСАНИЕ" sheetId="4" r:id="rId6"/>
    <sheet state="visible" name="ЖЕРЕБЬЁВОЧНАЯ ТАБЛИЦА" sheetId="5" r:id="rId7"/>
    <sheet state="visible" name="РЕГЛАМЕНТ" sheetId="6" r:id="rId8"/>
  </sheets>
  <definedNames/>
  <calcPr/>
</workbook>
</file>

<file path=xl/sharedStrings.xml><?xml version="1.0" encoding="utf-8"?>
<sst xmlns="http://schemas.openxmlformats.org/spreadsheetml/2006/main" count="451" uniqueCount="114">
  <si>
    <t>№</t>
  </si>
  <si>
    <t>A</t>
  </si>
  <si>
    <t>ПОБЕД</t>
  </si>
  <si>
    <t>ОЧКИ</t>
  </si>
  <si>
    <t>ПАРТИЙ ВЫИГРАНО</t>
  </si>
  <si>
    <t>ПАРТИЙ ПРОИГРАНО</t>
  </si>
  <si>
    <t>СООТНО
ШЕНИЕ</t>
  </si>
  <si>
    <t>ЗАБИТО</t>
  </si>
  <si>
    <t>ПРОПУЩЕНО</t>
  </si>
  <si>
    <t>МЕСТО
В ГРУППЕ</t>
  </si>
  <si>
    <t>B</t>
  </si>
  <si>
    <t>:</t>
  </si>
  <si>
    <t>—</t>
  </si>
  <si>
    <t>C</t>
  </si>
  <si>
    <t>D</t>
  </si>
  <si>
    <t>BYE</t>
  </si>
  <si>
    <t>*</t>
  </si>
  <si>
    <t>HARD</t>
  </si>
  <si>
    <t>LITE</t>
  </si>
  <si>
    <t>1A</t>
  </si>
  <si>
    <t>3A</t>
  </si>
  <si>
    <t>GAME #1</t>
  </si>
  <si>
    <t>2D</t>
  </si>
  <si>
    <t>W1</t>
  </si>
  <si>
    <t>4D</t>
  </si>
  <si>
    <t>►</t>
  </si>
  <si>
    <t>GAME #5</t>
  </si>
  <si>
    <t>1B</t>
  </si>
  <si>
    <t>W2</t>
  </si>
  <si>
    <t>3B</t>
  </si>
  <si>
    <t>GAME #2</t>
  </si>
  <si>
    <t>2C</t>
  </si>
  <si>
    <t>4C</t>
  </si>
  <si>
    <t>GAME #7 III</t>
  </si>
  <si>
    <t>GAME #8 FINAL</t>
  </si>
  <si>
    <t>1C</t>
  </si>
  <si>
    <t>3C</t>
  </si>
  <si>
    <t>GAME #3</t>
  </si>
  <si>
    <t>2B</t>
  </si>
  <si>
    <t>W3</t>
  </si>
  <si>
    <t>4B</t>
  </si>
  <si>
    <t>GAME #6</t>
  </si>
  <si>
    <t>1D</t>
  </si>
  <si>
    <t>W4</t>
  </si>
  <si>
    <t>3D</t>
  </si>
  <si>
    <t>GAME #4</t>
  </si>
  <si>
    <t>2A</t>
  </si>
  <si>
    <t>4A</t>
  </si>
  <si>
    <t>ВСЕРОССИЙСКАЯ ФЕДЕРАЦИЯ ВОЛЕЙБОЛА</t>
  </si>
  <si>
    <t>СВЕРДЛОВСКАЯ ОБЛАСТНАЯ ФЕДЕРАЦИЯ ВОЛЕЙБОЛА</t>
  </si>
  <si>
    <t>18 декабря 2022, г. Екатеринбург, HONEY VOLLEY ПАРК (ТРК КОМСОМОЛЛ, дублëр Сибирского тракта, д. 2)</t>
  </si>
  <si>
    <t>ИТОГИ КУБКА СВЕРДЛОВСКОЙ ОБЛАСТИ 2022 ПО ВОЛЕЙБОЛУ СРЕДИ ЖЕНСКИХ КОМАНД</t>
  </si>
  <si>
    <t>МЕСТО</t>
  </si>
  <si>
    <t>КОМАНДА</t>
  </si>
  <si>
    <t>Главный судья соревнований: _______________________________  (Главацкий В.Р)</t>
  </si>
  <si>
    <t>Главный секретарь: _______________________________ (Кайгородцев В.С.)</t>
  </si>
  <si>
    <t>T</t>
  </si>
  <si>
    <t>Gr</t>
  </si>
  <si>
    <t>#</t>
  </si>
  <si>
    <t>ПЛОЩАДКА #1</t>
  </si>
  <si>
    <t>ПЛОЩАДКА #2</t>
  </si>
  <si>
    <t>ПЛОЩАДКА #3</t>
  </si>
  <si>
    <t>1—4</t>
  </si>
  <si>
    <t>1—3</t>
  </si>
  <si>
    <t>2—3</t>
  </si>
  <si>
    <t>2—4</t>
  </si>
  <si>
    <t>1—2</t>
  </si>
  <si>
    <t>3—4</t>
  </si>
  <si>
    <t>¼
HARD</t>
  </si>
  <si>
    <t>3C4B</t>
  </si>
  <si>
    <t>3D4A</t>
  </si>
  <si>
    <t>W1
W2</t>
  </si>
  <si>
    <t>W3
W4</t>
  </si>
  <si>
    <t>½
HARD</t>
  </si>
  <si>
    <t>L
L</t>
  </si>
  <si>
    <t>W
W</t>
  </si>
  <si>
    <t>F
HARD</t>
  </si>
  <si>
    <t>W</t>
  </si>
  <si>
    <t>III
HARD</t>
  </si>
  <si>
    <t>L</t>
  </si>
  <si>
    <t>TEAMS</t>
  </si>
  <si>
    <t>НТГСПИ-1 (НИЖНИЙ ТАГИЛ)</t>
  </si>
  <si>
    <t>БН</t>
  </si>
  <si>
    <t>НТГСПИ-2 (НИЖНИЙ ТАГИЛ)</t>
  </si>
  <si>
    <t>УРАЛОЧКА (НИЖНИЙ ТАГИЛ)</t>
  </si>
  <si>
    <t>✅</t>
  </si>
  <si>
    <t>АЛЬФА-1 (ЕКБ)</t>
  </si>
  <si>
    <t>АЛЬФА-2 (ЕКБ)</t>
  </si>
  <si>
    <t>ПАО "МЗИК" - УГУ ЦБ РФ (ЕКБ)</t>
  </si>
  <si>
    <t>СУББОТА - HONEY VOLLEY (ЕКБ)</t>
  </si>
  <si>
    <t>АКАДЕМОЧКА (ЕКБ)</t>
  </si>
  <si>
    <t>АВТОМАТИКА (ЕКБ)</t>
  </si>
  <si>
    <t>УОР N1 (ЕКБ)</t>
  </si>
  <si>
    <t>ГОЛДЕН (ЕКБ)</t>
  </si>
  <si>
    <t>ЭТАЛОН (ЕКБ)</t>
  </si>
  <si>
    <t>УДАЧА (ЕКБ)</t>
  </si>
  <si>
    <t>УрГЮУ (ЕКБ)</t>
  </si>
  <si>
    <t>HARD / LITE A/B</t>
  </si>
  <si>
    <t>КВАЛИФИКАЦИЯ</t>
  </si>
  <si>
    <t>жеребьёвка 4/3 группы с разведением по группам команд из не Екатеринбурга, круговая система</t>
  </si>
  <si>
    <t>Места в группах определяются последовательно:</t>
  </si>
  <si>
    <t>— по количеству побед;</t>
  </si>
  <si>
    <t>— по очкам (2:0=3 очка, 2:1=2,1:2=1, 0:2=0);</t>
  </si>
  <si>
    <t>— по соотношению выигранных/проигранных партий;</t>
  </si>
  <si>
    <t>— по соотношению забитых/пропущенных мячей.</t>
  </si>
  <si>
    <t>— по результатам личной встречи.</t>
  </si>
  <si>
    <t>Формат всех игр квалификации: партии до 15 очков, до победы в двух партиях, третья партия (при необходимости) до 15 очков</t>
  </si>
  <si>
    <t>ОСНОВНАЯ СЕТКА HARD</t>
  </si>
  <si>
    <t>— все 1-2 места разыграют медали в сетке плей-офф HARD - 8 команд</t>
  </si>
  <si>
    <t>СЕТКА LITE</t>
  </si>
  <si>
    <t>— все 3-4 места разыграют медали в утешительной сетке LITE - 7 команд</t>
  </si>
  <si>
    <t>Команды прибывают на площадки не менее чем за 40 минут до начала своей игры</t>
  </si>
  <si>
    <t>При необходимости (форс-мажорные обстоятельства, несоблюдение расписания и проч.</t>
  </si>
  <si>
    <t>главный судья может изменить существующий регламент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</si>
</sst>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"/>
  </numFmts>
  <fonts count="60">
    <font>
      <sz val="10.0"/>
      <color rgb="FF000000"/>
      <name val="Arial"/>
    </font>
    <font>
      <b/>
      <sz val="12.0"/>
      <name val="Trebuchet MS"/>
    </font>
    <font>
      <sz val="20.0"/>
      <name val="Carter One"/>
    </font>
    <font>
      <sz val="7.0"/>
      <name val="Trebuchet MS"/>
    </font>
    <font/>
    <font>
      <sz val="6.0"/>
      <name val="Oswald"/>
    </font>
    <font>
      <sz val="5.0"/>
      <name val="Oswald"/>
    </font>
    <font>
      <b/>
      <sz val="9.0"/>
      <color rgb="FF000000"/>
      <name val="Trebuchet MS"/>
    </font>
    <font>
      <b/>
      <sz val="8.0"/>
      <color rgb="FF000000"/>
      <name val="Trebuchet MS"/>
    </font>
    <font>
      <sz val="8.0"/>
      <color rgb="FF000000"/>
      <name val="Trebuchet MS"/>
    </font>
    <font>
      <b/>
      <sz val="14.0"/>
      <color rgb="FF000000"/>
      <name val="Trebuchet MS"/>
    </font>
    <font>
      <sz val="12.0"/>
      <color rgb="FF000000"/>
      <name val="Trebuchet MS"/>
    </font>
    <font>
      <sz val="10.0"/>
      <color rgb="FF000000"/>
      <name val="Trebuchet MS"/>
    </font>
    <font>
      <b/>
      <sz val="16.0"/>
      <color rgb="FF000000"/>
      <name val="Trebuchet MS"/>
    </font>
    <font>
      <b/>
      <sz val="8.0"/>
      <color rgb="FF17365D"/>
      <name val="Trebuchet MS"/>
    </font>
    <font>
      <sz val="7.0"/>
      <color rgb="FFFF0000"/>
      <name val="Trebuchet MS"/>
    </font>
    <font>
      <sz val="8.0"/>
      <color rgb="FFFF0000"/>
      <name val="Trebuchet MS"/>
    </font>
    <font>
      <b/>
      <sz val="8.0"/>
      <color rgb="FFFF0000"/>
      <name val="Trebuchet MS"/>
    </font>
    <font>
      <b/>
      <sz val="9.0"/>
      <color rgb="FFFF0000"/>
      <name val="Trebuchet MS"/>
    </font>
    <font>
      <b/>
      <sz val="12.0"/>
      <name val="Alegreya Sans SC"/>
    </font>
    <font>
      <sz val="9.0"/>
      <name val="Trebuchet MS"/>
    </font>
    <font>
      <b/>
      <sz val="9.0"/>
      <name val="Trebuchet MS"/>
    </font>
    <font>
      <b/>
      <u/>
      <sz val="7.0"/>
      <name val="Trebuchet MS"/>
    </font>
    <font>
      <b/>
      <sz val="7.0"/>
      <name val="Trebuchet MS"/>
    </font>
    <font>
      <b/>
      <u/>
      <sz val="7.0"/>
      <name val="Trebuchet MS"/>
    </font>
    <font>
      <b/>
      <sz val="10.0"/>
      <name val="&quot;Trebuchet MS&quot;"/>
    </font>
    <font>
      <b/>
      <sz val="12.0"/>
      <name val="&quot;Trebuchet MS&quot;"/>
    </font>
    <font>
      <b/>
      <sz val="9.0"/>
      <name val="&quot;Trebuchet MS&quot;"/>
    </font>
    <font>
      <b/>
      <u/>
      <sz val="11.0"/>
      <name val="&quot;Trebuchet MS&quot;"/>
    </font>
    <font>
      <b/>
      <u/>
      <sz val="12.0"/>
      <name val="&quot;Trebuchet MS&quot;"/>
    </font>
    <font>
      <b/>
      <name val="Tahoma"/>
    </font>
    <font>
      <b/>
      <sz val="9.0"/>
      <name val="Poppins"/>
    </font>
    <font>
      <b/>
      <sz val="9.0"/>
    </font>
    <font>
      <b/>
      <name val="Poppins"/>
    </font>
    <font>
      <color rgb="FF000000"/>
      <name val="&quot;Trebuchet MS&quot;"/>
    </font>
    <font>
      <name val="Arial"/>
    </font>
    <font>
      <sz val="12.0"/>
      <name val="Trebuchet MS"/>
    </font>
    <font>
      <sz val="14.0"/>
      <color rgb="FFFFFFFF"/>
      <name val="Kaushan Script"/>
    </font>
    <font>
      <sz val="14.0"/>
      <name val="Bebas Neue"/>
    </font>
    <font>
      <b/>
      <sz val="8.0"/>
      <color rgb="FF000000"/>
      <name val="Montserrat"/>
    </font>
    <font>
      <sz val="14.0"/>
      <name val="Kaushan Script"/>
    </font>
    <font>
      <b/>
      <sz val="12.0"/>
      <color rgb="FF000000"/>
      <name val="Comfortaa"/>
    </font>
    <font>
      <sz val="8.0"/>
      <color rgb="FFFFFFFF"/>
      <name val="Comfortaa"/>
    </font>
    <font>
      <sz val="7.0"/>
      <name val="RocknRoll One"/>
    </font>
    <font>
      <b/>
      <sz val="8.0"/>
      <name val="Montserrat"/>
    </font>
    <font>
      <sz val="8.0"/>
      <name val="Tahoma"/>
    </font>
    <font>
      <b/>
      <sz val="8.0"/>
      <name val="Tahoma"/>
    </font>
    <font>
      <sz val="7.0"/>
      <name val="Tahoma"/>
    </font>
    <font>
      <b/>
      <sz val="7.0"/>
      <name val="Tahoma"/>
    </font>
    <font>
      <b/>
      <color rgb="FF17365D"/>
    </font>
    <font>
      <b/>
    </font>
    <font>
      <b/>
      <sz val="9.0"/>
      <name val="Alegreya Sans SC"/>
    </font>
    <font>
      <b/>
      <name val="Arial"/>
    </font>
    <font>
      <b/>
      <sz val="8.0"/>
    </font>
    <font>
      <b/>
      <sz val="12.0"/>
    </font>
    <font>
      <b/>
      <color rgb="FF000000"/>
      <name val="-apple-system"/>
    </font>
    <font>
      <color rgb="FF000000"/>
      <name val="Arial"/>
    </font>
    <font>
      <color rgb="FF000000"/>
      <name val="-apple-system"/>
    </font>
    <font>
      <b/>
      <color rgb="FF000000"/>
      <name val="Arial"/>
    </font>
    <font>
      <i/>
      <color rgb="FFFFFFFF"/>
      <name val="Arial"/>
    </font>
  </fonts>
  <fills count="25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D0E0E3"/>
        <bgColor rgb="FFD0E0E3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C6D9F0"/>
        <bgColor rgb="FFC6D9F0"/>
      </patternFill>
    </fill>
    <fill>
      <patternFill patternType="solid">
        <fgColor rgb="FFDAEEF3"/>
        <bgColor rgb="FFDAEEF3"/>
      </patternFill>
    </fill>
    <fill>
      <patternFill patternType="solid">
        <fgColor rgb="FFEEECE1"/>
        <bgColor rgb="FFEEECE1"/>
      </patternFill>
    </fill>
    <fill>
      <patternFill patternType="solid">
        <fgColor rgb="FFF2F2F2"/>
        <bgColor rgb="FFF2F2F2"/>
      </patternFill>
    </fill>
    <fill>
      <patternFill patternType="solid">
        <fgColor rgb="FFFFE599"/>
        <bgColor rgb="FFFFE59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CCCCCC"/>
        <bgColor rgb="FFCCCCCC"/>
      </patternFill>
    </fill>
    <fill>
      <patternFill patternType="solid">
        <fgColor rgb="FFFCE5CD"/>
        <bgColor rgb="FFFCE5CD"/>
      </patternFill>
    </fill>
    <fill>
      <patternFill patternType="solid">
        <fgColor rgb="FFB7B7B7"/>
        <bgColor rgb="FFB7B7B7"/>
      </patternFill>
    </fill>
    <fill>
      <patternFill patternType="solid">
        <fgColor rgb="FFEA9999"/>
        <bgColor rgb="FFEA9999"/>
      </patternFill>
    </fill>
    <fill>
      <patternFill patternType="solid">
        <fgColor rgb="FF000000"/>
        <bgColor rgb="FF000000"/>
      </patternFill>
    </fill>
    <fill>
      <patternFill patternType="solid">
        <fgColor rgb="FFC9DAF8"/>
        <bgColor rgb="FFC9DAF8"/>
      </patternFill>
    </fill>
    <fill>
      <patternFill patternType="solid">
        <fgColor rgb="FFF6B26B"/>
        <bgColor rgb="FFF6B26B"/>
      </patternFill>
    </fill>
    <fill>
      <patternFill patternType="solid">
        <fgColor rgb="FFEAD1DC"/>
        <bgColor rgb="FFEAD1DC"/>
      </patternFill>
    </fill>
    <fill>
      <patternFill patternType="solid">
        <fgColor rgb="FFF9CB9C"/>
        <bgColor rgb="FFF9CB9C"/>
      </patternFill>
    </fill>
  </fills>
  <borders count="6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bottom/>
    </border>
    <border>
      <left/>
      <right/>
      <bottom/>
    </border>
    <border>
      <left/>
      <right style="thin">
        <color rgb="FF000000"/>
      </right>
      <bottom/>
    </border>
    <border>
      <left style="thin">
        <color rgb="FF000000"/>
      </left>
      <bottom style="hair">
        <color rgb="FF000000"/>
      </bottom>
    </border>
    <border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</border>
    <border>
      <left/>
      <right/>
      <bottom style="hair">
        <color rgb="FF000000"/>
      </bottom>
    </border>
    <border>
      <left/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top/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/>
      <bottom style="hair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top/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dotted">
        <color rgb="FF000000"/>
      </left>
      <bottom style="thin">
        <color rgb="FF000000"/>
      </bottom>
    </border>
    <border>
      <left style="dotted">
        <color rgb="FF000000"/>
      </left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dotted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26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2" numFmtId="0" xfId="0" applyAlignment="1" applyBorder="1" applyFont="1">
      <alignment horizontal="center" readingOrder="0" shrinkToFit="0" vertical="center" wrapText="0"/>
    </xf>
    <xf borderId="2" fillId="3" fontId="3" numFmtId="0" xfId="0" applyAlignment="1" applyBorder="1" applyFill="1" applyFont="1">
      <alignment horizontal="center" shrinkToFit="0" vertical="center" wrapText="1"/>
    </xf>
    <xf borderId="3" fillId="0" fontId="4" numFmtId="0" xfId="0" applyBorder="1" applyFont="1"/>
    <xf borderId="4" fillId="0" fontId="4" numFmtId="0" xfId="0" applyBorder="1" applyFont="1"/>
    <xf borderId="1" fillId="4" fontId="5" numFmtId="0" xfId="0" applyAlignment="1" applyBorder="1" applyFill="1" applyFont="1">
      <alignment horizontal="center" readingOrder="0" shrinkToFit="0" vertical="center" wrapText="0"/>
    </xf>
    <xf borderId="1" fillId="5" fontId="5" numFmtId="0" xfId="0" applyAlignment="1" applyBorder="1" applyFill="1" applyFont="1">
      <alignment horizontal="center" shrinkToFit="0" vertical="center" wrapText="0"/>
    </xf>
    <xf borderId="1" fillId="3" fontId="6" numFmtId="0" xfId="0" applyAlignment="1" applyBorder="1" applyFont="1">
      <alignment horizontal="center" shrinkToFit="0" textRotation="90" vertical="center" wrapText="1"/>
    </xf>
    <xf borderId="1" fillId="6" fontId="6" numFmtId="0" xfId="0" applyAlignment="1" applyBorder="1" applyFill="1" applyFont="1">
      <alignment horizontal="center" readingOrder="0" shrinkToFit="0" textRotation="0" vertical="center" wrapText="1"/>
    </xf>
    <xf borderId="1" fillId="3" fontId="6" numFmtId="0" xfId="0" applyAlignment="1" applyBorder="1" applyFont="1">
      <alignment horizontal="center" shrinkToFit="0" textRotation="90" vertical="center" wrapText="0"/>
    </xf>
    <xf borderId="2" fillId="2" fontId="5" numFmtId="0" xfId="0" applyAlignment="1" applyBorder="1" applyFont="1">
      <alignment horizontal="center" readingOrder="0" shrinkToFit="0" vertical="center" wrapText="0"/>
    </xf>
    <xf borderId="5" fillId="2" fontId="1" numFmtId="0" xfId="0" applyAlignment="1" applyBorder="1" applyFont="1">
      <alignment horizontal="center" shrinkToFit="0" vertical="center" wrapText="0"/>
    </xf>
    <xf borderId="1" fillId="2" fontId="5" numFmtId="0" xfId="0" applyAlignment="1" applyBorder="1" applyFont="1">
      <alignment horizontal="center" readingOrder="0" shrinkToFit="0" vertical="center" wrapText="0"/>
    </xf>
    <xf borderId="6" fillId="3" fontId="1" numFmtId="0" xfId="0" applyAlignment="1" applyBorder="1" applyFont="1">
      <alignment horizontal="center" shrinkToFit="0" vertical="center" wrapText="0"/>
    </xf>
    <xf borderId="6" fillId="7" fontId="7" numFmtId="0" xfId="0" applyAlignment="1" applyBorder="1" applyFill="1" applyFont="1">
      <alignment horizontal="left" readingOrder="0" shrinkToFit="0" vertical="center" wrapText="1"/>
    </xf>
    <xf borderId="7" fillId="8" fontId="8" numFmtId="0" xfId="0" applyAlignment="1" applyBorder="1" applyFill="1" applyFont="1">
      <alignment shrinkToFit="0" vertical="center" wrapText="0"/>
    </xf>
    <xf borderId="8" fillId="8" fontId="8" numFmtId="0" xfId="0" applyAlignment="1" applyBorder="1" applyFont="1">
      <alignment horizontal="center" shrinkToFit="0" vertical="center" wrapText="0"/>
    </xf>
    <xf borderId="9" fillId="8" fontId="8" numFmtId="0" xfId="0" applyAlignment="1" applyBorder="1" applyFont="1">
      <alignment horizontal="left" shrinkToFit="0" vertical="center" wrapText="0"/>
    </xf>
    <xf borderId="10" fillId="0" fontId="9" numFmtId="0" xfId="0" applyAlignment="1" applyBorder="1" applyFont="1">
      <alignment readingOrder="0" shrinkToFit="0" vertical="center" wrapText="0"/>
    </xf>
    <xf borderId="11" fillId="0" fontId="9" numFmtId="0" xfId="0" applyAlignment="1" applyBorder="1" applyFont="1">
      <alignment horizontal="center" shrinkToFit="0" vertical="center" wrapText="0"/>
    </xf>
    <xf borderId="12" fillId="0" fontId="9" numFmtId="0" xfId="0" applyAlignment="1" applyBorder="1" applyFont="1">
      <alignment horizontal="left" readingOrder="0" shrinkToFit="0" vertical="center" wrapText="0"/>
    </xf>
    <xf borderId="13" fillId="4" fontId="10" numFmtId="0" xfId="0" applyAlignment="1" applyBorder="1" applyFont="1">
      <alignment horizontal="center" shrinkToFit="0" vertical="center" wrapText="0"/>
    </xf>
    <xf borderId="13" fillId="5" fontId="10" numFmtId="0" xfId="0" applyAlignment="1" applyBorder="1" applyFont="1">
      <alignment horizontal="center" shrinkToFit="0" vertical="center" wrapText="0"/>
    </xf>
    <xf borderId="13" fillId="9" fontId="11" numFmtId="0" xfId="0" applyAlignment="1" applyBorder="1" applyFill="1" applyFont="1">
      <alignment horizontal="center" shrinkToFit="0" vertical="center" wrapText="0"/>
    </xf>
    <xf borderId="13" fillId="6" fontId="9" numFmtId="164" xfId="0" applyAlignment="1" applyBorder="1" applyFont="1" applyNumberFormat="1">
      <alignment horizontal="center" shrinkToFit="0" textRotation="0" vertical="center" wrapText="0"/>
    </xf>
    <xf borderId="13" fillId="9" fontId="12" numFmtId="0" xfId="0" applyAlignment="1" applyBorder="1" applyFont="1">
      <alignment horizontal="center" shrinkToFit="0" vertical="center" wrapText="0"/>
    </xf>
    <xf borderId="14" fillId="2" fontId="13" numFmtId="0" xfId="0" applyAlignment="1" applyBorder="1" applyFont="1">
      <alignment horizontal="center" readingOrder="0" shrinkToFit="0" vertical="center" wrapText="0"/>
    </xf>
    <xf borderId="15" fillId="3" fontId="1" numFmtId="0" xfId="0" applyAlignment="1" applyBorder="1" applyFont="1">
      <alignment horizontal="center" shrinkToFit="0" vertical="center" wrapText="0"/>
    </xf>
    <xf borderId="13" fillId="2" fontId="13" numFmtId="0" xfId="0" applyAlignment="1" applyBorder="1" applyFont="1">
      <alignment horizontal="center" readingOrder="0" shrinkToFit="0" vertical="center" wrapText="0"/>
    </xf>
    <xf borderId="6" fillId="0" fontId="4" numFmtId="0" xfId="0" applyBorder="1" applyFont="1"/>
    <xf borderId="16" fillId="8" fontId="8" numFmtId="0" xfId="0" applyAlignment="1" applyBorder="1" applyFont="1">
      <alignment shrinkToFit="0" vertical="center" wrapText="0"/>
    </xf>
    <xf borderId="17" fillId="8" fontId="8" numFmtId="0" xfId="0" applyAlignment="1" applyBorder="1" applyFont="1">
      <alignment horizontal="center" shrinkToFit="0" vertical="center" wrapText="0"/>
    </xf>
    <xf borderId="18" fillId="8" fontId="8" numFmtId="0" xfId="0" applyAlignment="1" applyBorder="1" applyFont="1">
      <alignment horizontal="left" shrinkToFit="0" vertical="center" wrapText="0"/>
    </xf>
    <xf borderId="11" fillId="0" fontId="9" numFmtId="0" xfId="0" applyAlignment="1" applyBorder="1" applyFont="1">
      <alignment readingOrder="0" shrinkToFit="0" vertical="center" wrapText="0"/>
    </xf>
    <xf borderId="19" fillId="0" fontId="4" numFmtId="0" xfId="0" applyBorder="1" applyFont="1"/>
    <xf borderId="15" fillId="0" fontId="4" numFmtId="0" xfId="0" applyBorder="1" applyFont="1"/>
    <xf borderId="20" fillId="10" fontId="9" numFmtId="0" xfId="0" applyAlignment="1" applyBorder="1" applyFill="1" applyFont="1">
      <alignment readingOrder="0" shrinkToFit="0" vertical="center" wrapText="0"/>
    </xf>
    <xf borderId="20" fillId="10" fontId="9" numFmtId="0" xfId="0" applyAlignment="1" applyBorder="1" applyFont="1">
      <alignment horizontal="center" shrinkToFit="0" vertical="center" wrapText="0"/>
    </xf>
    <xf borderId="21" fillId="10" fontId="9" numFmtId="0" xfId="0" applyAlignment="1" applyBorder="1" applyFont="1">
      <alignment horizontal="left" readingOrder="0" shrinkToFit="0" vertical="center" wrapText="0"/>
    </xf>
    <xf borderId="22" fillId="0" fontId="4" numFmtId="0" xfId="0" applyBorder="1" applyFont="1"/>
    <xf borderId="23" fillId="8" fontId="8" numFmtId="0" xfId="0" applyAlignment="1" applyBorder="1" applyFont="1">
      <alignment shrinkToFit="0" vertical="center" wrapText="0"/>
    </xf>
    <xf borderId="24" fillId="8" fontId="8" numFmtId="0" xfId="0" applyAlignment="1" applyBorder="1" applyFont="1">
      <alignment horizontal="center" shrinkToFit="0" vertical="center" wrapText="0"/>
    </xf>
    <xf borderId="25" fillId="8" fontId="8" numFmtId="0" xfId="0" applyAlignment="1" applyBorder="1" applyFont="1">
      <alignment horizontal="left" shrinkToFit="0" vertical="center" wrapText="0"/>
    </xf>
    <xf borderId="26" fillId="11" fontId="14" numFmtId="0" xfId="0" applyAlignment="1" applyBorder="1" applyFill="1" applyFont="1">
      <alignment horizontal="center" readingOrder="0" shrinkToFit="0" vertical="center" wrapText="0"/>
    </xf>
    <xf borderId="27" fillId="0" fontId="4" numFmtId="0" xfId="0" applyBorder="1" applyFont="1"/>
    <xf borderId="28" fillId="0" fontId="4" numFmtId="0" xfId="0" applyBorder="1" applyFont="1"/>
    <xf borderId="29" fillId="0" fontId="4" numFmtId="0" xfId="0" applyBorder="1" applyFont="1"/>
    <xf borderId="30" fillId="0" fontId="4" numFmtId="0" xfId="0" applyBorder="1" applyFont="1"/>
    <xf borderId="13" fillId="3" fontId="1" numFmtId="0" xfId="0" applyAlignment="1" applyBorder="1" applyFont="1">
      <alignment horizontal="center" shrinkToFit="0" vertical="center" wrapText="0"/>
    </xf>
    <xf borderId="13" fillId="6" fontId="7" numFmtId="0" xfId="0" applyAlignment="1" applyBorder="1" applyFont="1">
      <alignment horizontal="left" readingOrder="0" shrinkToFit="0" vertical="center" wrapText="1"/>
    </xf>
    <xf borderId="31" fillId="0" fontId="9" numFmtId="0" xfId="0" applyAlignment="1" applyBorder="1" applyFont="1">
      <alignment shrinkToFit="0" vertical="center" wrapText="0"/>
    </xf>
    <xf borderId="32" fillId="0" fontId="9" numFmtId="0" xfId="0" applyAlignment="1" applyBorder="1" applyFont="1">
      <alignment horizontal="center" shrinkToFit="0" vertical="center" wrapText="0"/>
    </xf>
    <xf borderId="33" fillId="0" fontId="9" numFmtId="0" xfId="0" applyAlignment="1" applyBorder="1" applyFont="1">
      <alignment horizontal="left" shrinkToFit="0" vertical="center" wrapText="0"/>
    </xf>
    <xf borderId="34" fillId="8" fontId="9" numFmtId="0" xfId="0" applyAlignment="1" applyBorder="1" applyFont="1">
      <alignment shrinkToFit="0" vertical="center" wrapText="0"/>
    </xf>
    <xf borderId="35" fillId="8" fontId="9" numFmtId="0" xfId="0" applyAlignment="1" applyBorder="1" applyFont="1">
      <alignment horizontal="center" shrinkToFit="0" vertical="center" wrapText="0"/>
    </xf>
    <xf borderId="36" fillId="8" fontId="9" numFmtId="0" xfId="0" applyAlignment="1" applyBorder="1" applyFont="1">
      <alignment horizontal="left" shrinkToFit="0" vertical="center" wrapText="0"/>
    </xf>
    <xf borderId="37" fillId="3" fontId="1" numFmtId="0" xfId="0" applyAlignment="1" applyBorder="1" applyFont="1">
      <alignment horizontal="center" shrinkToFit="0" vertical="center" wrapText="0"/>
    </xf>
    <xf borderId="10" fillId="0" fontId="9" numFmtId="0" xfId="0" applyAlignment="1" applyBorder="1" applyFont="1">
      <alignment shrinkToFit="0" vertical="center" wrapText="0"/>
    </xf>
    <xf borderId="12" fillId="0" fontId="9" numFmtId="0" xfId="0" applyAlignment="1" applyBorder="1" applyFont="1">
      <alignment horizontal="left" shrinkToFit="0" vertical="center" wrapText="0"/>
    </xf>
    <xf borderId="16" fillId="8" fontId="9" numFmtId="0" xfId="0" applyAlignment="1" applyBorder="1" applyFont="1">
      <alignment shrinkToFit="0" vertical="center" wrapText="0"/>
    </xf>
    <xf borderId="17" fillId="8" fontId="9" numFmtId="0" xfId="0" applyAlignment="1" applyBorder="1" applyFont="1">
      <alignment horizontal="center" shrinkToFit="0" vertical="center" wrapText="0"/>
    </xf>
    <xf borderId="18" fillId="8" fontId="9" numFmtId="0" xfId="0" applyAlignment="1" applyBorder="1" applyFont="1">
      <alignment horizontal="left" shrinkToFit="0" vertical="center" wrapText="0"/>
    </xf>
    <xf borderId="38" fillId="10" fontId="9" numFmtId="0" xfId="0" applyAlignment="1" applyBorder="1" applyFont="1">
      <alignment shrinkToFit="0" vertical="center" wrapText="0"/>
    </xf>
    <xf borderId="21" fillId="10" fontId="9" numFmtId="0" xfId="0" applyAlignment="1" applyBorder="1" applyFont="1">
      <alignment horizontal="left" shrinkToFit="0" vertical="center" wrapText="0"/>
    </xf>
    <xf borderId="27" fillId="11" fontId="14" numFmtId="0" xfId="0" applyAlignment="1" applyBorder="1" applyFont="1">
      <alignment horizontal="center" shrinkToFit="0" vertical="center" wrapText="0"/>
    </xf>
    <xf borderId="23" fillId="8" fontId="9" numFmtId="0" xfId="0" applyAlignment="1" applyBorder="1" applyFont="1">
      <alignment shrinkToFit="0" vertical="center" wrapText="0"/>
    </xf>
    <xf borderId="24" fillId="8" fontId="9" numFmtId="0" xfId="0" applyAlignment="1" applyBorder="1" applyFont="1">
      <alignment horizontal="center" shrinkToFit="0" vertical="center" wrapText="0"/>
    </xf>
    <xf borderId="25" fillId="8" fontId="9" numFmtId="0" xfId="0" applyAlignment="1" applyBorder="1" applyFont="1">
      <alignment horizontal="left" shrinkToFit="0" vertical="center" wrapText="0"/>
    </xf>
    <xf borderId="13" fillId="7" fontId="7" numFmtId="0" xfId="0" applyAlignment="1" applyBorder="1" applyFont="1">
      <alignment horizontal="left" readingOrder="0" shrinkToFit="0" vertical="center" wrapText="1"/>
    </xf>
    <xf borderId="34" fillId="8" fontId="8" numFmtId="0" xfId="0" applyAlignment="1" applyBorder="1" applyFont="1">
      <alignment shrinkToFit="0" vertical="center" wrapText="0"/>
    </xf>
    <xf borderId="35" fillId="8" fontId="8" numFmtId="0" xfId="0" applyAlignment="1" applyBorder="1" applyFont="1">
      <alignment horizontal="center" shrinkToFit="0" vertical="center" wrapText="0"/>
    </xf>
    <xf borderId="36" fillId="8" fontId="8" numFmtId="0" xfId="0" applyAlignment="1" applyBorder="1" applyFont="1">
      <alignment horizontal="left" shrinkToFit="0" vertical="center" wrapText="0"/>
    </xf>
    <xf borderId="20" fillId="10" fontId="9" numFmtId="0" xfId="0" applyAlignment="1" applyBorder="1" applyFont="1">
      <alignment shrinkToFit="0" vertical="center" wrapText="0"/>
    </xf>
    <xf borderId="39" fillId="0" fontId="4" numFmtId="0" xfId="0" applyBorder="1" applyFont="1"/>
    <xf borderId="40" fillId="11" fontId="14" numFmtId="0" xfId="0" applyAlignment="1" applyBorder="1" applyFont="1">
      <alignment horizontal="center" shrinkToFit="0" vertical="center" wrapText="0"/>
    </xf>
    <xf borderId="40" fillId="0" fontId="4" numFmtId="0" xfId="0" applyBorder="1" applyFont="1"/>
    <xf borderId="41" fillId="0" fontId="4" numFmtId="0" xfId="0" applyBorder="1" applyFont="1"/>
    <xf borderId="42" fillId="8" fontId="8" numFmtId="0" xfId="0" applyAlignment="1" applyBorder="1" applyFont="1">
      <alignment shrinkToFit="0" vertical="center" wrapText="0"/>
    </xf>
    <xf borderId="43" fillId="8" fontId="8" numFmtId="0" xfId="0" applyAlignment="1" applyBorder="1" applyFont="1">
      <alignment horizontal="center" shrinkToFit="0" vertical="center" wrapText="0"/>
    </xf>
    <xf borderId="44" fillId="8" fontId="8" numFmtId="0" xfId="0" applyAlignment="1" applyBorder="1" applyFont="1">
      <alignment horizontal="left" shrinkToFit="0" vertical="center" wrapText="0"/>
    </xf>
    <xf borderId="45" fillId="0" fontId="4" numFmtId="0" xfId="0" applyBorder="1" applyFont="1"/>
    <xf borderId="46" fillId="0" fontId="4" numFmtId="0" xfId="0" applyBorder="1" applyFont="1"/>
    <xf borderId="22" fillId="2" fontId="1" numFmtId="0" xfId="0" applyAlignment="1" applyBorder="1" applyFont="1">
      <alignment horizontal="center" shrinkToFit="0" vertical="center" wrapText="0"/>
    </xf>
    <xf borderId="22" fillId="2" fontId="2" numFmtId="0" xfId="0" applyAlignment="1" applyBorder="1" applyFont="1">
      <alignment horizontal="center" readingOrder="0" shrinkToFit="0" vertical="center" wrapText="0"/>
    </xf>
    <xf borderId="29" fillId="3" fontId="3" numFmtId="0" xfId="0" applyAlignment="1" applyBorder="1" applyFont="1">
      <alignment horizontal="center" shrinkToFit="0" vertical="center" wrapText="1"/>
    </xf>
    <xf borderId="47" fillId="0" fontId="4" numFmtId="0" xfId="0" applyBorder="1" applyFont="1"/>
    <xf borderId="48" fillId="0" fontId="4" numFmtId="0" xfId="0" applyBorder="1" applyFont="1"/>
    <xf borderId="29" fillId="3" fontId="15" numFmtId="0" xfId="0" applyAlignment="1" applyBorder="1" applyFont="1">
      <alignment horizontal="center" shrinkToFit="0" vertical="center" wrapText="1"/>
    </xf>
    <xf borderId="22" fillId="4" fontId="5" numFmtId="0" xfId="0" applyAlignment="1" applyBorder="1" applyFont="1">
      <alignment horizontal="center" readingOrder="0" shrinkToFit="0" vertical="center" wrapText="0"/>
    </xf>
    <xf borderId="22" fillId="5" fontId="5" numFmtId="0" xfId="0" applyAlignment="1" applyBorder="1" applyFont="1">
      <alignment horizontal="center" shrinkToFit="0" vertical="center" wrapText="0"/>
    </xf>
    <xf borderId="22" fillId="3" fontId="6" numFmtId="0" xfId="0" applyAlignment="1" applyBorder="1" applyFont="1">
      <alignment horizontal="center" shrinkToFit="0" textRotation="90" vertical="center" wrapText="1"/>
    </xf>
    <xf borderId="22" fillId="6" fontId="6" numFmtId="0" xfId="0" applyAlignment="1" applyBorder="1" applyFont="1">
      <alignment horizontal="center" readingOrder="0" shrinkToFit="0" textRotation="0" vertical="center" wrapText="1"/>
    </xf>
    <xf borderId="22" fillId="3" fontId="6" numFmtId="0" xfId="0" applyAlignment="1" applyBorder="1" applyFont="1">
      <alignment horizontal="center" shrinkToFit="0" textRotation="90" vertical="center" wrapText="0"/>
    </xf>
    <xf borderId="29" fillId="2" fontId="5" numFmtId="0" xfId="0" applyAlignment="1" applyBorder="1" applyFont="1">
      <alignment horizontal="center" readingOrder="0" shrinkToFit="0" vertical="center" wrapText="0"/>
    </xf>
    <xf borderId="30" fillId="2" fontId="1" numFmtId="0" xfId="0" applyAlignment="1" applyBorder="1" applyFont="1">
      <alignment horizontal="center" shrinkToFit="0" vertical="center" wrapText="0"/>
    </xf>
    <xf borderId="22" fillId="2" fontId="5" numFmtId="0" xfId="0" applyAlignment="1" applyBorder="1" applyFont="1">
      <alignment horizontal="center" readingOrder="0" shrinkToFit="0" vertical="center" wrapText="0"/>
    </xf>
    <xf borderId="10" fillId="0" fontId="16" numFmtId="0" xfId="0" applyAlignment="1" applyBorder="1" applyFont="1">
      <alignment readingOrder="0" shrinkToFit="0" vertical="center" wrapText="0"/>
    </xf>
    <xf borderId="11" fillId="0" fontId="16" numFmtId="0" xfId="0" applyAlignment="1" applyBorder="1" applyFont="1">
      <alignment horizontal="center" shrinkToFit="0" vertical="center" wrapText="0"/>
    </xf>
    <xf borderId="12" fillId="0" fontId="16" numFmtId="0" xfId="0" applyAlignment="1" applyBorder="1" applyFont="1">
      <alignment horizontal="left" readingOrder="0" shrinkToFit="0" vertical="center" wrapText="0"/>
    </xf>
    <xf borderId="11" fillId="0" fontId="16" numFmtId="0" xfId="0" applyAlignment="1" applyBorder="1" applyFont="1">
      <alignment readingOrder="0" shrinkToFit="0" vertical="center" wrapText="0"/>
    </xf>
    <xf borderId="20" fillId="10" fontId="16" numFmtId="0" xfId="0" applyAlignment="1" applyBorder="1" applyFont="1">
      <alignment readingOrder="0" shrinkToFit="0" vertical="center" wrapText="0"/>
    </xf>
    <xf borderId="20" fillId="10" fontId="16" numFmtId="0" xfId="0" applyAlignment="1" applyBorder="1" applyFont="1">
      <alignment horizontal="center" shrinkToFit="0" vertical="center" wrapText="0"/>
    </xf>
    <xf borderId="21" fillId="10" fontId="16" numFmtId="0" xfId="0" applyAlignment="1" applyBorder="1" applyFont="1">
      <alignment horizontal="left" readingOrder="0" shrinkToFit="0" vertical="center" wrapText="0"/>
    </xf>
    <xf borderId="26" fillId="11" fontId="17" numFmtId="0" xfId="0" applyAlignment="1" applyBorder="1" applyFont="1">
      <alignment horizontal="center" readingOrder="0" shrinkToFit="0" vertical="center" wrapText="0"/>
    </xf>
    <xf borderId="13" fillId="6" fontId="18" numFmtId="0" xfId="0" applyAlignment="1" applyBorder="1" applyFont="1">
      <alignment horizontal="left" readingOrder="0" shrinkToFit="0" vertical="center" wrapText="1"/>
    </xf>
    <xf borderId="31" fillId="0" fontId="16" numFmtId="0" xfId="0" applyAlignment="1" applyBorder="1" applyFont="1">
      <alignment shrinkToFit="0" vertical="center" wrapText="0"/>
    </xf>
    <xf borderId="32" fillId="0" fontId="16" numFmtId="0" xfId="0" applyAlignment="1" applyBorder="1" applyFont="1">
      <alignment horizontal="center" shrinkToFit="0" vertical="center" wrapText="0"/>
    </xf>
    <xf borderId="33" fillId="0" fontId="16" numFmtId="0" xfId="0" applyAlignment="1" applyBorder="1" applyFont="1">
      <alignment horizontal="left" shrinkToFit="0" vertical="center" wrapText="0"/>
    </xf>
    <xf borderId="10" fillId="0" fontId="16" numFmtId="0" xfId="0" applyAlignment="1" applyBorder="1" applyFont="1">
      <alignment shrinkToFit="0" vertical="center" wrapText="0"/>
    </xf>
    <xf borderId="12" fillId="0" fontId="16" numFmtId="0" xfId="0" applyAlignment="1" applyBorder="1" applyFont="1">
      <alignment horizontal="left" shrinkToFit="0" vertical="center" wrapText="0"/>
    </xf>
    <xf borderId="38" fillId="10" fontId="16" numFmtId="0" xfId="0" applyAlignment="1" applyBorder="1" applyFont="1">
      <alignment shrinkToFit="0" vertical="center" wrapText="0"/>
    </xf>
    <xf borderId="21" fillId="10" fontId="16" numFmtId="0" xfId="0" applyAlignment="1" applyBorder="1" applyFont="1">
      <alignment horizontal="left" shrinkToFit="0" vertical="center" wrapText="0"/>
    </xf>
    <xf borderId="20" fillId="10" fontId="16" numFmtId="0" xfId="0" applyAlignment="1" applyBorder="1" applyFont="1">
      <alignment shrinkToFit="0" vertical="center" wrapText="0"/>
    </xf>
    <xf borderId="40" fillId="11" fontId="17" numFmtId="0" xfId="0" applyAlignment="1" applyBorder="1" applyFont="1">
      <alignment horizontal="center" shrinkToFit="0" vertical="center" wrapText="0"/>
    </xf>
    <xf borderId="47" fillId="12" fontId="19" numFmtId="0" xfId="0" applyAlignment="1" applyBorder="1" applyFill="1" applyFont="1">
      <alignment horizontal="center" readingOrder="0" shrinkToFit="0" vertical="center" wrapText="1"/>
    </xf>
    <xf borderId="49" fillId="13" fontId="19" numFmtId="0" xfId="0" applyAlignment="1" applyBorder="1" applyFill="1" applyFont="1">
      <alignment horizontal="center" readingOrder="0" shrinkToFit="0" vertical="center" wrapText="1"/>
    </xf>
    <xf borderId="0" fillId="0" fontId="20" numFmtId="0" xfId="0" applyAlignment="1" applyFont="1">
      <alignment horizontal="center" shrinkToFit="0" vertical="center" wrapText="1"/>
    </xf>
    <xf borderId="50" fillId="0" fontId="20" numFmtId="0" xfId="0" applyAlignment="1" applyBorder="1" applyFont="1">
      <alignment horizontal="center" shrinkToFit="0" vertical="center" wrapText="1"/>
    </xf>
    <xf borderId="0" fillId="14" fontId="21" numFmtId="0" xfId="0" applyAlignment="1" applyFill="1" applyFont="1">
      <alignment horizontal="center" readingOrder="0" shrinkToFit="0" vertical="center" wrapText="1"/>
    </xf>
    <xf borderId="1" fillId="15" fontId="3" numFmtId="0" xfId="0" applyAlignment="1" applyBorder="1" applyFill="1" applyFont="1">
      <alignment horizontal="center" readingOrder="0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shrinkToFit="0" vertical="center" wrapText="1"/>
    </xf>
    <xf borderId="1" fillId="16" fontId="22" numFmtId="0" xfId="0" applyAlignment="1" applyBorder="1" applyFill="1" applyFont="1">
      <alignment horizontal="center" readingOrder="0" shrinkToFit="0" vertical="center" wrapText="1"/>
    </xf>
    <xf borderId="0" fillId="0" fontId="3" numFmtId="0" xfId="0" applyAlignment="1" applyFont="1">
      <alignment shrinkToFit="0" vertical="center" wrapText="1"/>
    </xf>
    <xf borderId="1" fillId="17" fontId="3" numFmtId="0" xfId="0" applyAlignment="1" applyBorder="1" applyFill="1" applyFont="1">
      <alignment horizontal="center" readingOrder="0" shrinkToFit="0" vertical="center" wrapText="1"/>
    </xf>
    <xf borderId="1" fillId="0" fontId="23" numFmtId="0" xfId="0" applyAlignment="1" applyBorder="1" applyFont="1">
      <alignment horizontal="center" readingOrder="0" shrinkToFit="0" vertical="center" wrapText="1"/>
    </xf>
    <xf borderId="0" fillId="18" fontId="3" numFmtId="0" xfId="0" applyAlignment="1" applyFill="1" applyFont="1">
      <alignment horizontal="center" shrinkToFit="0" vertical="center" wrapText="1"/>
    </xf>
    <xf borderId="0" fillId="18" fontId="3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center" readingOrder="0" shrinkToFit="0" vertical="bottom" wrapText="1"/>
    </xf>
    <xf borderId="51" fillId="19" fontId="3" numFmtId="0" xfId="0" applyAlignment="1" applyBorder="1" applyFill="1" applyFont="1">
      <alignment horizontal="center" readingOrder="0" shrinkToFit="0" vertical="center" wrapText="1"/>
    </xf>
    <xf borderId="51" fillId="3" fontId="3" numFmtId="0" xfId="0" applyAlignment="1" applyBorder="1" applyFont="1">
      <alignment horizontal="center" readingOrder="0" shrinkToFit="0" vertical="center" wrapText="1"/>
    </xf>
    <xf borderId="52" fillId="16" fontId="24" numFmtId="0" xfId="0" applyAlignment="1" applyBorder="1" applyFont="1">
      <alignment horizontal="center" readingOrder="0" shrinkToFit="0" vertical="center" wrapText="1"/>
    </xf>
    <xf borderId="53" fillId="19" fontId="3" numFmtId="0" xfId="0" applyAlignment="1" applyBorder="1" applyFont="1">
      <alignment horizontal="center" readingOrder="0" shrinkToFit="0" vertical="center" wrapText="1"/>
    </xf>
    <xf borderId="53" fillId="3" fontId="3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center" readingOrder="0" shrinkToFit="0" vertical="top" wrapText="1"/>
    </xf>
    <xf borderId="0" fillId="14" fontId="21" numFmtId="0" xfId="0" applyAlignment="1" applyFont="1">
      <alignment horizontal="center" readingOrder="0" vertical="center"/>
    </xf>
    <xf borderId="11" fillId="14" fontId="25" numFmtId="0" xfId="0" applyAlignment="1" applyBorder="1" applyFont="1">
      <alignment horizontal="center" readingOrder="0"/>
    </xf>
    <xf borderId="11" fillId="0" fontId="4" numFmtId="0" xfId="0" applyBorder="1" applyFont="1"/>
    <xf borderId="54" fillId="14" fontId="25" numFmtId="0" xfId="0" applyAlignment="1" applyBorder="1" applyFont="1">
      <alignment horizontal="center" readingOrder="0"/>
    </xf>
    <xf borderId="54" fillId="0" fontId="4" numFmtId="0" xfId="0" applyBorder="1" applyFont="1"/>
    <xf borderId="0" fillId="14" fontId="26" numFmtId="0" xfId="0" applyAlignment="1" applyFont="1">
      <alignment horizontal="left" readingOrder="0"/>
    </xf>
    <xf borderId="0" fillId="14" fontId="27" numFmtId="0" xfId="0" applyAlignment="1" applyFont="1">
      <alignment horizontal="center" readingOrder="0" shrinkToFit="0" vertical="center" wrapText="1"/>
    </xf>
    <xf borderId="0" fillId="14" fontId="28" numFmtId="0" xfId="0" applyAlignment="1" applyFont="1">
      <alignment horizontal="center" readingOrder="0"/>
    </xf>
    <xf borderId="0" fillId="14" fontId="29" numFmtId="0" xfId="0" applyAlignment="1" applyFont="1">
      <alignment horizontal="center" readingOrder="0"/>
    </xf>
    <xf borderId="1" fillId="13" fontId="30" numFmtId="0" xfId="0" applyAlignment="1" applyBorder="1" applyFont="1">
      <alignment horizontal="center" readingOrder="0" vertical="center"/>
    </xf>
    <xf borderId="1" fillId="14" fontId="31" numFmtId="0" xfId="0" applyAlignment="1" applyBorder="1" applyFont="1">
      <alignment horizontal="center" readingOrder="0" shrinkToFit="0" vertical="center" wrapText="1"/>
    </xf>
    <xf borderId="1" fillId="14" fontId="32" numFmtId="0" xfId="0" applyAlignment="1" applyBorder="1" applyFont="1">
      <alignment shrinkToFit="0" vertical="center" wrapText="1"/>
    </xf>
    <xf borderId="1" fillId="7" fontId="31" numFmtId="0" xfId="0" applyAlignment="1" applyBorder="1" applyFont="1">
      <alignment horizontal="center" readingOrder="0" shrinkToFit="0" vertical="center" wrapText="1"/>
    </xf>
    <xf borderId="1" fillId="7" fontId="32" numFmtId="0" xfId="0" applyAlignment="1" applyBorder="1" applyFont="1">
      <alignment shrinkToFit="0" vertical="center" wrapText="1"/>
    </xf>
    <xf borderId="55" fillId="7" fontId="31" numFmtId="0" xfId="0" applyAlignment="1" applyBorder="1" applyFont="1">
      <alignment horizontal="center" readingOrder="0" shrinkToFit="0" vertical="center" wrapText="1"/>
    </xf>
    <xf borderId="55" fillId="7" fontId="32" numFmtId="0" xfId="0" applyAlignment="1" applyBorder="1" applyFont="1">
      <alignment shrinkToFit="0" vertical="center" wrapText="1"/>
    </xf>
    <xf borderId="22" fillId="14" fontId="31" numFmtId="0" xfId="0" applyAlignment="1" applyBorder="1" applyFont="1">
      <alignment horizontal="center" readingOrder="0" shrinkToFit="0" vertical="center" wrapText="1"/>
    </xf>
    <xf borderId="22" fillId="14" fontId="32" numFmtId="0" xfId="0" applyAlignment="1" applyBorder="1" applyFont="1">
      <alignment shrinkToFit="0" vertical="center" wrapText="1"/>
    </xf>
    <xf borderId="0" fillId="0" fontId="33" numFmtId="0" xfId="0" applyAlignment="1" applyFont="1">
      <alignment horizontal="center" vertical="center"/>
    </xf>
    <xf borderId="0" fillId="14" fontId="34" numFmtId="0" xfId="0" applyAlignment="1" applyFont="1">
      <alignment horizontal="right" readingOrder="0" shrinkToFit="0" wrapText="1"/>
    </xf>
    <xf borderId="0" fillId="14" fontId="35" numFmtId="0" xfId="0" applyAlignment="1" applyFont="1">
      <alignment vertical="bottom"/>
    </xf>
    <xf borderId="0" fillId="0" fontId="36" numFmtId="0" xfId="0" applyAlignment="1" applyFont="1">
      <alignment horizontal="center" readingOrder="0" shrinkToFit="0" vertical="center" wrapText="1"/>
    </xf>
    <xf borderId="0" fillId="14" fontId="36" numFmtId="0" xfId="0" applyAlignment="1" applyFont="1">
      <alignment horizontal="center" readingOrder="0" shrinkToFit="0" vertical="center" wrapText="1"/>
    </xf>
    <xf borderId="2" fillId="20" fontId="37" numFmtId="0" xfId="0" applyAlignment="1" applyBorder="1" applyFill="1" applyFont="1">
      <alignment horizontal="center" readingOrder="0" vertical="center"/>
    </xf>
    <xf borderId="1" fillId="13" fontId="38" numFmtId="0" xfId="0" applyAlignment="1" applyBorder="1" applyFont="1">
      <alignment horizontal="center" readingOrder="0" shrinkToFit="0" vertical="center" wrapText="1"/>
    </xf>
    <xf borderId="3" fillId="12" fontId="39" numFmtId="0" xfId="0" applyAlignment="1" applyBorder="1" applyFont="1">
      <alignment horizontal="center" readingOrder="0" vertical="center"/>
    </xf>
    <xf borderId="2" fillId="21" fontId="39" numFmtId="0" xfId="0" applyAlignment="1" applyBorder="1" applyFill="1" applyFont="1">
      <alignment horizontal="center" readingOrder="0" vertical="center"/>
    </xf>
    <xf borderId="0" fillId="0" fontId="4" numFmtId="0" xfId="0" applyAlignment="1" applyFont="1">
      <alignment vertical="center"/>
    </xf>
    <xf borderId="0" fillId="14" fontId="40" numFmtId="0" xfId="0" applyAlignment="1" applyFont="1">
      <alignment horizontal="center" readingOrder="0" shrinkToFit="0" vertical="center" wrapText="1"/>
    </xf>
    <xf borderId="2" fillId="2" fontId="39" numFmtId="0" xfId="0" applyAlignment="1" applyBorder="1" applyFont="1">
      <alignment horizontal="center" readingOrder="0" vertical="center"/>
    </xf>
    <xf borderId="2" fillId="22" fontId="39" numFmtId="0" xfId="0" applyAlignment="1" applyBorder="1" applyFill="1" applyFont="1">
      <alignment horizontal="center" readingOrder="0" vertical="center"/>
    </xf>
    <xf borderId="0" fillId="14" fontId="41" numFmtId="0" xfId="0" applyAlignment="1" applyFont="1">
      <alignment horizontal="center" readingOrder="0" vertical="center"/>
    </xf>
    <xf borderId="14" fillId="20" fontId="42" numFmtId="0" xfId="0" applyAlignment="1" applyBorder="1" applyFont="1">
      <alignment horizontal="center" readingOrder="0" vertical="center"/>
    </xf>
    <xf borderId="3" fillId="20" fontId="42" numFmtId="0" xfId="0" applyAlignment="1" applyBorder="1" applyFont="1">
      <alignment horizontal="center" readingOrder="0" vertical="center"/>
    </xf>
    <xf borderId="56" fillId="20" fontId="42" numFmtId="0" xfId="0" applyAlignment="1" applyBorder="1" applyFont="1">
      <alignment horizontal="center" readingOrder="0" vertical="center"/>
    </xf>
    <xf borderId="56" fillId="0" fontId="4" numFmtId="0" xfId="0" applyBorder="1" applyFont="1"/>
    <xf borderId="13" fillId="20" fontId="42" numFmtId="0" xfId="0" applyAlignment="1" applyBorder="1" applyFont="1">
      <alignment horizontal="center" readingOrder="0" vertical="center"/>
    </xf>
    <xf borderId="2" fillId="14" fontId="43" numFmtId="20" xfId="0" applyAlignment="1" applyBorder="1" applyFont="1" applyNumberFormat="1">
      <alignment horizontal="center" readingOrder="0" shrinkToFit="0" vertical="center" wrapText="1"/>
    </xf>
    <xf borderId="1" fillId="12" fontId="44" numFmtId="0" xfId="0" applyAlignment="1" applyBorder="1" applyFont="1">
      <alignment horizontal="center" readingOrder="0" shrinkToFit="0" textRotation="0" vertical="center" wrapText="1"/>
    </xf>
    <xf borderId="2" fillId="12" fontId="45" numFmtId="0" xfId="0" applyAlignment="1" applyBorder="1" applyFont="1">
      <alignment horizontal="right" shrinkToFit="0" vertical="center" wrapText="1"/>
    </xf>
    <xf borderId="3" fillId="12" fontId="46" numFmtId="0" xfId="0" applyAlignment="1" applyBorder="1" applyFont="1">
      <alignment horizontal="center" readingOrder="0" shrinkToFit="0" vertical="center" wrapText="1"/>
    </xf>
    <xf borderId="4" fillId="12" fontId="45" numFmtId="0" xfId="0" applyAlignment="1" applyBorder="1" applyFont="1">
      <alignment horizontal="left" shrinkToFit="0" vertical="center" wrapText="1"/>
    </xf>
    <xf borderId="1" fillId="21" fontId="44" numFmtId="0" xfId="0" applyAlignment="1" applyBorder="1" applyFont="1">
      <alignment horizontal="center" readingOrder="0" shrinkToFit="0" textRotation="0" vertical="center" wrapText="1"/>
    </xf>
    <xf borderId="2" fillId="21" fontId="45" numFmtId="0" xfId="0" applyAlignment="1" applyBorder="1" applyFont="1">
      <alignment horizontal="right" shrinkToFit="0" vertical="center" wrapText="1"/>
    </xf>
    <xf borderId="3" fillId="21" fontId="46" numFmtId="0" xfId="0" applyAlignment="1" applyBorder="1" applyFont="1">
      <alignment horizontal="center" readingOrder="0" shrinkToFit="0" vertical="center" wrapText="1"/>
    </xf>
    <xf borderId="4" fillId="21" fontId="45" numFmtId="0" xfId="0" applyAlignment="1" applyBorder="1" applyFont="1">
      <alignment horizontal="left" shrinkToFit="0" vertical="center" wrapText="1"/>
    </xf>
    <xf borderId="1" fillId="22" fontId="44" numFmtId="0" xfId="0" applyAlignment="1" applyBorder="1" applyFont="1">
      <alignment horizontal="center" readingOrder="0" shrinkToFit="0" textRotation="0" vertical="center" wrapText="1"/>
    </xf>
    <xf borderId="2" fillId="22" fontId="45" numFmtId="0" xfId="0" applyAlignment="1" applyBorder="1" applyFont="1">
      <alignment horizontal="right" shrinkToFit="0" vertical="center" wrapText="1"/>
    </xf>
    <xf borderId="3" fillId="22" fontId="46" numFmtId="0" xfId="0" applyAlignment="1" applyBorder="1" applyFont="1">
      <alignment horizontal="center" readingOrder="0" shrinkToFit="0" vertical="center" wrapText="1"/>
    </xf>
    <xf borderId="4" fillId="22" fontId="45" numFmtId="0" xfId="0" applyAlignment="1" applyBorder="1" applyFont="1">
      <alignment horizontal="left" shrinkToFit="0" vertical="center" wrapText="1"/>
    </xf>
    <xf borderId="1" fillId="14" fontId="43" numFmtId="20" xfId="0" applyAlignment="1" applyBorder="1" applyFont="1" applyNumberFormat="1">
      <alignment horizontal="center" readingOrder="0" shrinkToFit="0" vertical="center" wrapText="1"/>
    </xf>
    <xf borderId="1" fillId="2" fontId="44" numFmtId="0" xfId="0" applyAlignment="1" applyBorder="1" applyFont="1">
      <alignment horizontal="center" readingOrder="0" shrinkToFit="0" textRotation="0" vertical="center" wrapText="1"/>
    </xf>
    <xf borderId="2" fillId="2" fontId="45" numFmtId="0" xfId="0" applyAlignment="1" applyBorder="1" applyFont="1">
      <alignment horizontal="right" shrinkToFit="0" vertical="center" wrapText="1"/>
    </xf>
    <xf borderId="3" fillId="2" fontId="46" numFmtId="0" xfId="0" applyAlignment="1" applyBorder="1" applyFont="1">
      <alignment horizontal="center" readingOrder="0" shrinkToFit="0" vertical="center" wrapText="1"/>
    </xf>
    <xf borderId="4" fillId="2" fontId="45" numFmtId="0" xfId="0" applyAlignment="1" applyBorder="1" applyFont="1">
      <alignment horizontal="left" shrinkToFit="0" vertical="center" wrapText="1"/>
    </xf>
    <xf borderId="57" fillId="14" fontId="43" numFmtId="20" xfId="0" applyAlignment="1" applyBorder="1" applyFont="1" applyNumberFormat="1">
      <alignment horizontal="center" readingOrder="0" shrinkToFit="0" vertical="center" wrapText="1"/>
    </xf>
    <xf borderId="55" fillId="12" fontId="44" numFmtId="0" xfId="0" applyAlignment="1" applyBorder="1" applyFont="1">
      <alignment horizontal="center" readingOrder="0" shrinkToFit="0" textRotation="0" vertical="center" wrapText="1"/>
    </xf>
    <xf borderId="57" fillId="12" fontId="45" numFmtId="0" xfId="0" applyAlignment="1" applyBorder="1" applyFont="1">
      <alignment horizontal="right" shrinkToFit="0" vertical="center" wrapText="1"/>
    </xf>
    <xf borderId="58" fillId="12" fontId="46" numFmtId="0" xfId="0" applyAlignment="1" applyBorder="1" applyFont="1">
      <alignment horizontal="center" readingOrder="0" shrinkToFit="0" vertical="center" wrapText="1"/>
    </xf>
    <xf borderId="59" fillId="12" fontId="45" numFmtId="0" xfId="0" applyAlignment="1" applyBorder="1" applyFont="1">
      <alignment horizontal="left" shrinkToFit="0" vertical="center" wrapText="1"/>
    </xf>
    <xf borderId="55" fillId="21" fontId="44" numFmtId="0" xfId="0" applyAlignment="1" applyBorder="1" applyFont="1">
      <alignment horizontal="center" readingOrder="0" shrinkToFit="0" textRotation="0" vertical="center" wrapText="1"/>
    </xf>
    <xf borderId="57" fillId="21" fontId="45" numFmtId="0" xfId="0" applyAlignment="1" applyBorder="1" applyFont="1">
      <alignment horizontal="right" shrinkToFit="0" vertical="center" wrapText="1"/>
    </xf>
    <xf borderId="58" fillId="21" fontId="46" numFmtId="0" xfId="0" applyAlignment="1" applyBorder="1" applyFont="1">
      <alignment horizontal="center" readingOrder="0" shrinkToFit="0" vertical="center" wrapText="1"/>
    </xf>
    <xf borderId="59" fillId="21" fontId="45" numFmtId="0" xfId="0" applyAlignment="1" applyBorder="1" applyFont="1">
      <alignment horizontal="left" shrinkToFit="0" vertical="center" wrapText="1"/>
    </xf>
    <xf borderId="55" fillId="2" fontId="44" numFmtId="0" xfId="0" applyAlignment="1" applyBorder="1" applyFont="1">
      <alignment horizontal="center" readingOrder="0" shrinkToFit="0" textRotation="0" vertical="center" wrapText="1"/>
    </xf>
    <xf borderId="57" fillId="2" fontId="45" numFmtId="0" xfId="0" applyAlignment="1" applyBorder="1" applyFont="1">
      <alignment horizontal="right" shrinkToFit="0" vertical="center" wrapText="1"/>
    </xf>
    <xf borderId="58" fillId="2" fontId="46" numFmtId="0" xfId="0" applyAlignment="1" applyBorder="1" applyFont="1">
      <alignment horizontal="center" readingOrder="0" shrinkToFit="0" vertical="center" wrapText="1"/>
    </xf>
    <xf borderId="59" fillId="2" fontId="45" numFmtId="0" xfId="0" applyAlignment="1" applyBorder="1" applyFont="1">
      <alignment horizontal="left" shrinkToFit="0" vertical="center" wrapText="1"/>
    </xf>
    <xf borderId="55" fillId="14" fontId="43" numFmtId="20" xfId="0" applyAlignment="1" applyBorder="1" applyFont="1" applyNumberFormat="1">
      <alignment horizontal="center" readingOrder="0" shrinkToFit="0" vertical="center" wrapText="1"/>
    </xf>
    <xf borderId="19" fillId="14" fontId="43" numFmtId="20" xfId="0" applyAlignment="1" applyBorder="1" applyFont="1" applyNumberFormat="1">
      <alignment horizontal="center" readingOrder="0" shrinkToFit="0" vertical="center" wrapText="1"/>
    </xf>
    <xf borderId="6" fillId="13" fontId="23" numFmtId="0" xfId="0" applyAlignment="1" applyBorder="1" applyFont="1">
      <alignment horizontal="center" readingOrder="0" shrinkToFit="0" textRotation="0" vertical="center" wrapText="1"/>
    </xf>
    <xf borderId="60" fillId="13" fontId="44" numFmtId="0" xfId="0" applyAlignment="1" applyBorder="1" applyFont="1">
      <alignment horizontal="center" readingOrder="0" shrinkToFit="0" textRotation="0" vertical="bottom" wrapText="1"/>
    </xf>
    <xf borderId="19" fillId="13" fontId="45" numFmtId="0" xfId="0" applyAlignment="1" applyBorder="1" applyFont="1">
      <alignment horizontal="right" shrinkToFit="0" vertical="center" wrapText="1"/>
    </xf>
    <xf borderId="0" fillId="13" fontId="46" numFmtId="0" xfId="0" applyAlignment="1" applyFont="1">
      <alignment horizontal="center" readingOrder="0" shrinkToFit="0" vertical="center" wrapText="1"/>
    </xf>
    <xf borderId="61" fillId="13" fontId="45" numFmtId="0" xfId="0" applyAlignment="1" applyBorder="1" applyFont="1">
      <alignment horizontal="left" shrinkToFit="0" vertical="center" wrapText="1"/>
    </xf>
    <xf borderId="22" fillId="23" fontId="23" numFmtId="0" xfId="0" applyAlignment="1" applyBorder="1" applyFill="1" applyFont="1">
      <alignment horizontal="center" readingOrder="0" shrinkToFit="0" textRotation="0" vertical="center" wrapText="1"/>
    </xf>
    <xf borderId="22" fillId="23" fontId="47" numFmtId="0" xfId="0" applyAlignment="1" applyBorder="1" applyFont="1">
      <alignment horizontal="center" readingOrder="0" shrinkToFit="0" textRotation="0" vertical="center" wrapText="1"/>
    </xf>
    <xf borderId="29" fillId="23" fontId="47" numFmtId="0" xfId="0" applyAlignment="1" applyBorder="1" applyFont="1">
      <alignment horizontal="right" shrinkToFit="0" vertical="center" wrapText="1"/>
    </xf>
    <xf borderId="47" fillId="23" fontId="48" numFmtId="0" xfId="0" applyAlignment="1" applyBorder="1" applyFont="1">
      <alignment horizontal="center" readingOrder="0" shrinkToFit="0" vertical="center" wrapText="1"/>
    </xf>
    <xf borderId="48" fillId="23" fontId="47" numFmtId="0" xfId="0" applyAlignment="1" applyBorder="1" applyFont="1">
      <alignment horizontal="left" shrinkToFit="0" vertical="center" wrapText="1"/>
    </xf>
    <xf borderId="22" fillId="14" fontId="43" numFmtId="20" xfId="0" applyAlignment="1" applyBorder="1" applyFont="1" applyNumberFormat="1">
      <alignment horizontal="center" readingOrder="0" shrinkToFit="0" vertical="center" wrapText="1"/>
    </xf>
    <xf borderId="22" fillId="13" fontId="44" numFmtId="0" xfId="0" applyAlignment="1" applyBorder="1" applyFont="1">
      <alignment horizontal="center" readingOrder="0" shrinkToFit="0" textRotation="0" vertical="top" wrapText="1"/>
    </xf>
    <xf borderId="1" fillId="23" fontId="23" numFmtId="0" xfId="0" applyAlignment="1" applyBorder="1" applyFont="1">
      <alignment horizontal="center" readingOrder="0" shrinkToFit="0" textRotation="0" vertical="center" wrapText="1"/>
    </xf>
    <xf borderId="2" fillId="23" fontId="47" numFmtId="0" xfId="0" applyAlignment="1" applyBorder="1" applyFont="1">
      <alignment horizontal="right" shrinkToFit="0" vertical="center" wrapText="1"/>
    </xf>
    <xf borderId="3" fillId="23" fontId="48" numFmtId="0" xfId="0" applyAlignment="1" applyBorder="1" applyFont="1">
      <alignment horizontal="center" readingOrder="0" shrinkToFit="0" vertical="center" wrapText="1"/>
    </xf>
    <xf borderId="4" fillId="23" fontId="47" numFmtId="0" xfId="0" applyAlignment="1" applyBorder="1" applyFont="1">
      <alignment horizontal="left" shrinkToFit="0" vertical="center" wrapText="1"/>
    </xf>
    <xf borderId="14" fillId="14" fontId="43" numFmtId="20" xfId="0" applyAlignment="1" applyBorder="1" applyFont="1" applyNumberFormat="1">
      <alignment horizontal="center" readingOrder="0" shrinkToFit="0" vertical="center" wrapText="1"/>
    </xf>
    <xf borderId="13" fillId="13" fontId="23" numFmtId="0" xfId="0" applyAlignment="1" applyBorder="1" applyFont="1">
      <alignment horizontal="center" readingOrder="0" shrinkToFit="0" textRotation="0" vertical="center" wrapText="1"/>
    </xf>
    <xf borderId="62" fillId="13" fontId="44" numFmtId="0" xfId="0" applyAlignment="1" applyBorder="1" applyFont="1">
      <alignment horizontal="center" readingOrder="0" shrinkToFit="0" textRotation="0" vertical="bottom" wrapText="1"/>
    </xf>
    <xf borderId="14" fillId="13" fontId="45" numFmtId="0" xfId="0" applyAlignment="1" applyBorder="1" applyFont="1">
      <alignment horizontal="right" shrinkToFit="0" vertical="center" wrapText="1"/>
    </xf>
    <xf borderId="56" fillId="13" fontId="46" numFmtId="0" xfId="0" applyAlignment="1" applyBorder="1" applyFont="1">
      <alignment horizontal="center" readingOrder="0" shrinkToFit="0" vertical="center" wrapText="1"/>
    </xf>
    <xf borderId="63" fillId="13" fontId="45" numFmtId="0" xfId="0" applyAlignment="1" applyBorder="1" applyFont="1">
      <alignment horizontal="left" shrinkToFit="0" vertical="center" wrapText="1"/>
    </xf>
    <xf borderId="13" fillId="6" fontId="23" numFmtId="0" xfId="0" applyAlignment="1" applyBorder="1" applyFont="1">
      <alignment horizontal="center" readingOrder="0" shrinkToFit="0" textRotation="0" vertical="center" wrapText="1"/>
    </xf>
    <xf borderId="62" fillId="6" fontId="44" numFmtId="0" xfId="0" applyAlignment="1" applyBorder="1" applyFont="1">
      <alignment horizontal="center" readingOrder="0" shrinkToFit="0" textRotation="0" vertical="bottom" wrapText="1"/>
    </xf>
    <xf borderId="14" fillId="6" fontId="45" numFmtId="0" xfId="0" applyAlignment="1" applyBorder="1" applyFont="1">
      <alignment horizontal="right" shrinkToFit="0" vertical="center" wrapText="1"/>
    </xf>
    <xf borderId="56" fillId="6" fontId="46" numFmtId="0" xfId="0" applyAlignment="1" applyBorder="1" applyFont="1">
      <alignment horizontal="center" readingOrder="0" shrinkToFit="0" vertical="center" wrapText="1"/>
    </xf>
    <xf borderId="63" fillId="6" fontId="45" numFmtId="0" xfId="0" applyAlignment="1" applyBorder="1" applyFont="1">
      <alignment horizontal="left" shrinkToFit="0" vertical="center" wrapText="1"/>
    </xf>
    <xf borderId="22" fillId="6" fontId="44" numFmtId="0" xfId="0" applyAlignment="1" applyBorder="1" applyFont="1">
      <alignment horizontal="center" readingOrder="0" shrinkToFit="0" textRotation="0" vertical="top" wrapText="1"/>
    </xf>
    <xf borderId="13" fillId="16" fontId="23" numFmtId="0" xfId="0" applyAlignment="1" applyBorder="1" applyFont="1">
      <alignment horizontal="center" readingOrder="0" shrinkToFit="0" textRotation="0" vertical="center" wrapText="1"/>
    </xf>
    <xf borderId="62" fillId="16" fontId="44" numFmtId="0" xfId="0" applyAlignment="1" applyBorder="1" applyFont="1">
      <alignment horizontal="center" readingOrder="0" shrinkToFit="0" textRotation="0" vertical="bottom" wrapText="1"/>
    </xf>
    <xf borderId="14" fillId="16" fontId="45" numFmtId="0" xfId="0" applyAlignment="1" applyBorder="1" applyFont="1">
      <alignment horizontal="right" shrinkToFit="0" vertical="center" wrapText="1"/>
    </xf>
    <xf borderId="56" fillId="16" fontId="46" numFmtId="0" xfId="0" applyAlignment="1" applyBorder="1" applyFont="1">
      <alignment horizontal="center" readingOrder="0" shrinkToFit="0" vertical="center" wrapText="1"/>
    </xf>
    <xf borderId="63" fillId="16" fontId="45" numFmtId="0" xfId="0" applyAlignment="1" applyBorder="1" applyFont="1">
      <alignment horizontal="left" shrinkToFit="0" vertical="center" wrapText="1"/>
    </xf>
    <xf borderId="22" fillId="16" fontId="44" numFmtId="0" xfId="0" applyAlignment="1" applyBorder="1" applyFont="1">
      <alignment horizontal="center" readingOrder="0" shrinkToFit="0" textRotation="0" vertical="top" wrapText="1"/>
    </xf>
    <xf borderId="1" fillId="21" fontId="49" numFmtId="0" xfId="0" applyAlignment="1" applyBorder="1" applyFont="1">
      <alignment horizontal="center" readingOrder="0" vertical="center"/>
    </xf>
    <xf borderId="0" fillId="7" fontId="50" numFmtId="0" xfId="0" applyAlignment="1" applyFont="1">
      <alignment horizontal="center" readingOrder="0" vertical="center"/>
    </xf>
    <xf borderId="1" fillId="19" fontId="49" numFmtId="0" xfId="0" applyAlignment="1" applyBorder="1" applyFont="1">
      <alignment horizontal="center" readingOrder="0" vertical="center"/>
    </xf>
    <xf borderId="1" fillId="24" fontId="49" numFmtId="0" xfId="0" applyAlignment="1" applyBorder="1" applyFill="1" applyFont="1">
      <alignment horizontal="center" readingOrder="0" vertical="center"/>
    </xf>
    <xf borderId="1" fillId="14" fontId="51" numFmtId="0" xfId="0" applyAlignment="1" applyBorder="1" applyFont="1">
      <alignment horizontal="left" readingOrder="0" vertical="center"/>
    </xf>
    <xf borderId="4" fillId="14" fontId="51" numFmtId="0" xfId="0" applyAlignment="1" applyBorder="1" applyFont="1">
      <alignment horizontal="center" readingOrder="0" vertical="center"/>
    </xf>
    <xf borderId="4" fillId="6" fontId="52" numFmtId="0" xfId="0" applyAlignment="1" applyBorder="1" applyFont="1">
      <alignment horizontal="center" vertical="center"/>
    </xf>
    <xf borderId="61" fillId="7" fontId="35" numFmtId="0" xfId="0" applyBorder="1" applyFont="1"/>
    <xf borderId="1" fillId="14" fontId="53" numFmtId="0" xfId="0" applyAlignment="1" applyBorder="1" applyFont="1">
      <alignment horizontal="center" readingOrder="0" vertical="center"/>
    </xf>
    <xf borderId="1" fillId="12" fontId="49" numFmtId="0" xfId="0" applyAlignment="1" applyBorder="1" applyFont="1">
      <alignment horizontal="center" readingOrder="0" vertical="center"/>
    </xf>
    <xf borderId="1" fillId="2" fontId="49" numFmtId="0" xfId="0" applyAlignment="1" applyBorder="1" applyFont="1">
      <alignment horizontal="center" readingOrder="0" vertical="center"/>
    </xf>
    <xf borderId="1" fillId="18" fontId="53" numFmtId="0" xfId="0" applyAlignment="1" applyBorder="1" applyFont="1">
      <alignment horizontal="center" readingOrder="0" vertical="center"/>
    </xf>
    <xf borderId="1" fillId="6" fontId="35" numFmtId="0" xfId="0" applyAlignment="1" applyBorder="1" applyFont="1">
      <alignment horizontal="center"/>
    </xf>
    <xf borderId="4" fillId="6" fontId="35" numFmtId="0" xfId="0" applyAlignment="1" applyBorder="1" applyFont="1">
      <alignment horizontal="center"/>
    </xf>
    <xf borderId="0" fillId="2" fontId="54" numFmtId="0" xfId="0" applyAlignment="1" applyFont="1">
      <alignment horizontal="center" readingOrder="0" vertical="center"/>
    </xf>
    <xf borderId="0" fillId="14" fontId="55" numFmtId="0" xfId="0" applyAlignment="1" applyFont="1">
      <alignment horizontal="left" readingOrder="0"/>
    </xf>
    <xf borderId="0" fillId="14" fontId="56" numFmtId="0" xfId="0" applyAlignment="1" applyFont="1">
      <alignment horizontal="left" readingOrder="0"/>
    </xf>
    <xf borderId="0" fillId="14" fontId="57" numFmtId="0" xfId="0" applyAlignment="1" applyFont="1">
      <alignment horizontal="left" readingOrder="0"/>
    </xf>
    <xf borderId="0" fillId="14" fontId="58" numFmtId="0" xfId="0" applyAlignment="1" applyFont="1">
      <alignment horizontal="left" readingOrder="0"/>
    </xf>
    <xf borderId="0" fillId="20" fontId="59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.0"/>
    <col customWidth="1" min="2" max="2" width="23.0"/>
    <col customWidth="1" min="3" max="3" width="4.38"/>
    <col customWidth="1" min="4" max="4" width="1.38"/>
    <col customWidth="1" min="5" max="6" width="4.38"/>
    <col customWidth="1" min="7" max="7" width="1.38"/>
    <col customWidth="1" min="8" max="9" width="4.38"/>
    <col customWidth="1" min="10" max="10" width="1.38"/>
    <col customWidth="1" min="11" max="12" width="4.38"/>
    <col customWidth="1" min="13" max="13" width="1.38"/>
    <col customWidth="1" min="14" max="15" width="4.38"/>
    <col customWidth="1" min="16" max="16" width="3.75"/>
    <col customWidth="1" min="17" max="18" width="3.25"/>
    <col customWidth="1" min="19" max="19" width="5.63"/>
    <col customWidth="1" min="20" max="21" width="3.5"/>
    <col customWidth="1" min="22" max="23" width="5.63"/>
    <col customWidth="1" min="24" max="24" width="3.0"/>
    <col customWidth="1" min="25" max="25" width="23.0"/>
    <col customWidth="1" min="26" max="26" width="4.38"/>
    <col customWidth="1" min="27" max="27" width="1.38"/>
    <col customWidth="1" min="28" max="29" width="4.38"/>
    <col customWidth="1" min="30" max="30" width="1.38"/>
    <col customWidth="1" min="31" max="32" width="4.38"/>
    <col customWidth="1" min="33" max="33" width="1.38"/>
    <col customWidth="1" min="34" max="35" width="4.38"/>
    <col customWidth="1" min="36" max="36" width="1.38"/>
    <col customWidth="1" min="37" max="38" width="4.38"/>
    <col customWidth="1" min="39" max="39" width="3.75"/>
    <col customWidth="1" min="40" max="41" width="3.25"/>
    <col customWidth="1" min="42" max="42" width="5.63"/>
    <col customWidth="1" min="43" max="44" width="3.5"/>
    <col customWidth="1" min="45" max="46" width="5.63"/>
  </cols>
  <sheetData>
    <row r="1" ht="57.0" customHeight="1">
      <c r="A1" s="1" t="s">
        <v>0</v>
      </c>
      <c r="B1" s="2" t="s">
        <v>1</v>
      </c>
      <c r="C1" s="3" t="str">
        <f>B2</f>
        <v>НТГСПИ-2 (НИЖНИЙ ТАГИЛ)</v>
      </c>
      <c r="D1" s="4"/>
      <c r="E1" s="5"/>
      <c r="F1" s="3" t="str">
        <f>B7</f>
        <v>УрГЮУ (ЕКБ)</v>
      </c>
      <c r="G1" s="4"/>
      <c r="H1" s="5"/>
      <c r="I1" s="3" t="str">
        <f>B12</f>
        <v>АЛЬФА-1 (ЕКБ)</v>
      </c>
      <c r="J1" s="4"/>
      <c r="K1" s="5"/>
      <c r="L1" s="3" t="str">
        <f>B17</f>
        <v>ПАО "МЗИК" - УГУ ЦБ РФ (ЕКБ)</v>
      </c>
      <c r="M1" s="4"/>
      <c r="N1" s="5"/>
      <c r="O1" s="6" t="s">
        <v>2</v>
      </c>
      <c r="P1" s="7" t="s">
        <v>3</v>
      </c>
      <c r="Q1" s="8" t="s">
        <v>4</v>
      </c>
      <c r="R1" s="8" t="s">
        <v>5</v>
      </c>
      <c r="S1" s="9" t="s">
        <v>6</v>
      </c>
      <c r="T1" s="10" t="s">
        <v>7</v>
      </c>
      <c r="U1" s="10" t="s">
        <v>8</v>
      </c>
      <c r="V1" s="9" t="s">
        <v>6</v>
      </c>
      <c r="W1" s="11" t="s">
        <v>9</v>
      </c>
      <c r="X1" s="12" t="s">
        <v>0</v>
      </c>
      <c r="Y1" s="2" t="s">
        <v>10</v>
      </c>
      <c r="Z1" s="3" t="str">
        <f>Y2</f>
        <v>СУББОТА - HONEY VOLLEY (ЕКБ)</v>
      </c>
      <c r="AA1" s="4"/>
      <c r="AB1" s="5"/>
      <c r="AC1" s="3" t="str">
        <f>Y7</f>
        <v>УДАЧА (ЕКБ)</v>
      </c>
      <c r="AD1" s="4"/>
      <c r="AE1" s="5"/>
      <c r="AF1" s="3" t="str">
        <f>Y12</f>
        <v>ГОЛДЕН (ЕКБ)</v>
      </c>
      <c r="AG1" s="4"/>
      <c r="AH1" s="5"/>
      <c r="AI1" s="3" t="str">
        <f>Y17</f>
        <v>АКАДЕМОЧКА (ЕКБ)</v>
      </c>
      <c r="AJ1" s="4"/>
      <c r="AK1" s="5"/>
      <c r="AL1" s="6" t="s">
        <v>2</v>
      </c>
      <c r="AM1" s="7" t="s">
        <v>3</v>
      </c>
      <c r="AN1" s="8" t="s">
        <v>4</v>
      </c>
      <c r="AO1" s="8" t="s">
        <v>5</v>
      </c>
      <c r="AP1" s="9" t="s">
        <v>6</v>
      </c>
      <c r="AQ1" s="10" t="s">
        <v>7</v>
      </c>
      <c r="AR1" s="10" t="s">
        <v>8</v>
      </c>
      <c r="AS1" s="9" t="s">
        <v>6</v>
      </c>
      <c r="AT1" s="13" t="s">
        <v>9</v>
      </c>
    </row>
    <row r="2" ht="12.75" customHeight="1">
      <c r="A2" s="14">
        <v>1.0</v>
      </c>
      <c r="B2" s="15" t="str">
        <f>'РАСПИСАНИЕ'!D3</f>
        <v>НТГСПИ-2 (НИЖНИЙ ТАГИЛ)</v>
      </c>
      <c r="C2" s="16"/>
      <c r="D2" s="17"/>
      <c r="E2" s="18"/>
      <c r="F2" s="19">
        <v>6.0</v>
      </c>
      <c r="G2" s="20" t="s">
        <v>11</v>
      </c>
      <c r="H2" s="21">
        <v>15.0</v>
      </c>
      <c r="I2" s="19">
        <v>4.0</v>
      </c>
      <c r="J2" s="20" t="s">
        <v>11</v>
      </c>
      <c r="K2" s="21">
        <v>15.0</v>
      </c>
      <c r="L2" s="19">
        <v>4.0</v>
      </c>
      <c r="M2" s="20" t="s">
        <v>11</v>
      </c>
      <c r="N2" s="21">
        <v>15.0</v>
      </c>
      <c r="O2" s="22">
        <f>COUNTIFS(C6:N6,"=3")+COUNTIFS(C6:N6,"=2")</f>
        <v>0</v>
      </c>
      <c r="P2" s="23">
        <f>SUM(C6:N6)</f>
        <v>0</v>
      </c>
      <c r="Q2" s="24">
        <f>SUM(C5,F5,I5,L5)</f>
        <v>0</v>
      </c>
      <c r="R2" s="24">
        <f>SUM(K5,H5,E5,N5)</f>
        <v>6</v>
      </c>
      <c r="S2" s="25">
        <f>IF(R2=0,"MAX",(Q2/R2))</f>
        <v>0</v>
      </c>
      <c r="T2" s="26">
        <f>SUM(L2:L4,I2:I4,F2:F4,C2:C4)</f>
        <v>25</v>
      </c>
      <c r="U2" s="26">
        <f>SUM(N2:N4,K2:K4,H2:H4,E2:E4)</f>
        <v>90</v>
      </c>
      <c r="V2" s="25">
        <f>IF(U2=0,"MAX",(T2/U2))</f>
        <v>0.2777777778</v>
      </c>
      <c r="W2" s="27">
        <v>4.0</v>
      </c>
      <c r="X2" s="28">
        <v>1.0</v>
      </c>
      <c r="Y2" s="15" t="str">
        <f>'РАСПИСАНИЕ'!I3</f>
        <v>СУББОТА - HONEY VOLLEY (ЕКБ)</v>
      </c>
      <c r="Z2" s="16"/>
      <c r="AA2" s="17"/>
      <c r="AB2" s="18"/>
      <c r="AC2" s="19">
        <v>16.0</v>
      </c>
      <c r="AD2" s="20" t="s">
        <v>11</v>
      </c>
      <c r="AE2" s="21">
        <v>14.0</v>
      </c>
      <c r="AF2" s="19">
        <v>10.0</v>
      </c>
      <c r="AG2" s="20" t="s">
        <v>11</v>
      </c>
      <c r="AH2" s="21">
        <v>15.0</v>
      </c>
      <c r="AI2" s="19">
        <v>15.0</v>
      </c>
      <c r="AJ2" s="20" t="s">
        <v>11</v>
      </c>
      <c r="AK2" s="21">
        <v>12.0</v>
      </c>
      <c r="AL2" s="22">
        <f>COUNTIFS(Z6:AK6,"=3")+COUNTIFS(Z6:AK6,"=2")</f>
        <v>2</v>
      </c>
      <c r="AM2" s="23">
        <f>SUM(Z6:AK6)</f>
        <v>6</v>
      </c>
      <c r="AN2" s="24">
        <f>SUM(Z5,AC5,AF5,AI5)</f>
        <v>4</v>
      </c>
      <c r="AO2" s="24">
        <f>SUM(AH5,AE5,AB5,AK5)</f>
        <v>2</v>
      </c>
      <c r="AP2" s="25">
        <f>IF(AO2=0,"MAX",(AN2/AO2))</f>
        <v>2</v>
      </c>
      <c r="AQ2" s="26">
        <f>SUM(AI2:AI4,AF2:AF4,AC2:AC4,Z2:Z4)</f>
        <v>80</v>
      </c>
      <c r="AR2" s="26">
        <f>SUM(AK2:AK4,AH2:AH4,AE2:AE4,AB2:AB4)</f>
        <v>72</v>
      </c>
      <c r="AS2" s="25">
        <f>IF(AR2=0,"MAX",(AQ2/AR2))</f>
        <v>1.111111111</v>
      </c>
      <c r="AT2" s="29">
        <v>2.0</v>
      </c>
    </row>
    <row r="3" ht="12.75" customHeight="1">
      <c r="A3" s="30"/>
      <c r="B3" s="30"/>
      <c r="C3" s="31"/>
      <c r="D3" s="32"/>
      <c r="E3" s="33"/>
      <c r="F3" s="34">
        <v>6.0</v>
      </c>
      <c r="G3" s="20" t="s">
        <v>11</v>
      </c>
      <c r="H3" s="21">
        <v>15.0</v>
      </c>
      <c r="I3" s="34">
        <v>3.0</v>
      </c>
      <c r="J3" s="20" t="s">
        <v>11</v>
      </c>
      <c r="K3" s="21">
        <v>15.0</v>
      </c>
      <c r="L3" s="34">
        <v>2.0</v>
      </c>
      <c r="M3" s="20" t="s">
        <v>11</v>
      </c>
      <c r="N3" s="21">
        <v>15.0</v>
      </c>
      <c r="O3" s="30"/>
      <c r="P3" s="30"/>
      <c r="Q3" s="30"/>
      <c r="R3" s="30"/>
      <c r="S3" s="30"/>
      <c r="T3" s="30"/>
      <c r="U3" s="30"/>
      <c r="V3" s="30"/>
      <c r="W3" s="35"/>
      <c r="X3" s="36"/>
      <c r="Y3" s="30"/>
      <c r="Z3" s="31"/>
      <c r="AA3" s="32"/>
      <c r="AB3" s="33"/>
      <c r="AC3" s="34">
        <v>15.0</v>
      </c>
      <c r="AD3" s="20" t="s">
        <v>11</v>
      </c>
      <c r="AE3" s="21">
        <v>7.0</v>
      </c>
      <c r="AF3" s="34">
        <v>9.0</v>
      </c>
      <c r="AG3" s="20" t="s">
        <v>11</v>
      </c>
      <c r="AH3" s="21">
        <v>15.0</v>
      </c>
      <c r="AI3" s="34">
        <v>15.0</v>
      </c>
      <c r="AJ3" s="20" t="s">
        <v>11</v>
      </c>
      <c r="AK3" s="21">
        <v>9.0</v>
      </c>
      <c r="AL3" s="30"/>
      <c r="AM3" s="30"/>
      <c r="AN3" s="30"/>
      <c r="AO3" s="30"/>
      <c r="AP3" s="30"/>
      <c r="AQ3" s="30"/>
      <c r="AR3" s="30"/>
      <c r="AS3" s="30"/>
      <c r="AT3" s="30"/>
    </row>
    <row r="4" ht="12.75" customHeight="1">
      <c r="A4" s="30"/>
      <c r="B4" s="30"/>
      <c r="C4" s="31"/>
      <c r="D4" s="32"/>
      <c r="E4" s="33"/>
      <c r="F4" s="34"/>
      <c r="G4" s="20" t="s">
        <v>11</v>
      </c>
      <c r="H4" s="21"/>
      <c r="I4" s="34"/>
      <c r="J4" s="20" t="s">
        <v>11</v>
      </c>
      <c r="K4" s="21"/>
      <c r="L4" s="34"/>
      <c r="M4" s="20" t="s">
        <v>11</v>
      </c>
      <c r="N4" s="21"/>
      <c r="O4" s="30"/>
      <c r="P4" s="30"/>
      <c r="Q4" s="30"/>
      <c r="R4" s="30"/>
      <c r="S4" s="30"/>
      <c r="T4" s="30"/>
      <c r="U4" s="30"/>
      <c r="V4" s="30"/>
      <c r="W4" s="35"/>
      <c r="X4" s="36"/>
      <c r="Y4" s="30"/>
      <c r="Z4" s="31"/>
      <c r="AA4" s="32"/>
      <c r="AB4" s="33"/>
      <c r="AC4" s="34"/>
      <c r="AD4" s="20" t="s">
        <v>11</v>
      </c>
      <c r="AE4" s="21"/>
      <c r="AF4" s="34"/>
      <c r="AG4" s="20" t="s">
        <v>11</v>
      </c>
      <c r="AH4" s="21"/>
      <c r="AI4" s="34"/>
      <c r="AJ4" s="20" t="s">
        <v>11</v>
      </c>
      <c r="AK4" s="21"/>
      <c r="AL4" s="30"/>
      <c r="AM4" s="30"/>
      <c r="AN4" s="30"/>
      <c r="AO4" s="30"/>
      <c r="AP4" s="30"/>
      <c r="AQ4" s="30"/>
      <c r="AR4" s="30"/>
      <c r="AS4" s="30"/>
      <c r="AT4" s="30"/>
    </row>
    <row r="5" ht="12.75" customHeight="1">
      <c r="A5" s="30"/>
      <c r="B5" s="30"/>
      <c r="C5" s="31"/>
      <c r="D5" s="32"/>
      <c r="E5" s="33"/>
      <c r="F5" s="37">
        <v>0.0</v>
      </c>
      <c r="G5" s="38" t="s">
        <v>12</v>
      </c>
      <c r="H5" s="39">
        <v>2.0</v>
      </c>
      <c r="I5" s="37">
        <v>0.0</v>
      </c>
      <c r="J5" s="38" t="s">
        <v>12</v>
      </c>
      <c r="K5" s="39">
        <v>2.0</v>
      </c>
      <c r="L5" s="37">
        <v>0.0</v>
      </c>
      <c r="M5" s="38" t="s">
        <v>12</v>
      </c>
      <c r="N5" s="39">
        <v>2.0</v>
      </c>
      <c r="O5" s="30"/>
      <c r="P5" s="30"/>
      <c r="Q5" s="30"/>
      <c r="R5" s="30"/>
      <c r="S5" s="30"/>
      <c r="T5" s="30"/>
      <c r="U5" s="30"/>
      <c r="V5" s="30"/>
      <c r="W5" s="35"/>
      <c r="X5" s="36"/>
      <c r="Y5" s="30"/>
      <c r="Z5" s="31"/>
      <c r="AA5" s="32"/>
      <c r="AB5" s="33"/>
      <c r="AC5" s="37">
        <v>2.0</v>
      </c>
      <c r="AD5" s="38" t="s">
        <v>12</v>
      </c>
      <c r="AE5" s="39">
        <v>0.0</v>
      </c>
      <c r="AF5" s="37">
        <v>0.0</v>
      </c>
      <c r="AG5" s="38" t="s">
        <v>12</v>
      </c>
      <c r="AH5" s="39">
        <v>2.0</v>
      </c>
      <c r="AI5" s="37">
        <v>2.0</v>
      </c>
      <c r="AJ5" s="38" t="s">
        <v>12</v>
      </c>
      <c r="AK5" s="39">
        <v>0.0</v>
      </c>
      <c r="AL5" s="30"/>
      <c r="AM5" s="30"/>
      <c r="AN5" s="30"/>
      <c r="AO5" s="30"/>
      <c r="AP5" s="30"/>
      <c r="AQ5" s="30"/>
      <c r="AR5" s="30"/>
      <c r="AS5" s="30"/>
      <c r="AT5" s="30"/>
    </row>
    <row r="6" ht="12.75" customHeight="1">
      <c r="A6" s="40"/>
      <c r="B6" s="40"/>
      <c r="C6" s="41"/>
      <c r="D6" s="42"/>
      <c r="E6" s="43"/>
      <c r="F6" s="44">
        <v>0.0</v>
      </c>
      <c r="G6" s="45"/>
      <c r="H6" s="46"/>
      <c r="I6" s="44">
        <v>0.0</v>
      </c>
      <c r="J6" s="45"/>
      <c r="K6" s="46"/>
      <c r="L6" s="44">
        <v>0.0</v>
      </c>
      <c r="M6" s="45"/>
      <c r="N6" s="46"/>
      <c r="O6" s="40"/>
      <c r="P6" s="40"/>
      <c r="Q6" s="40"/>
      <c r="R6" s="40"/>
      <c r="S6" s="40"/>
      <c r="T6" s="40"/>
      <c r="U6" s="40"/>
      <c r="V6" s="40"/>
      <c r="W6" s="47"/>
      <c r="X6" s="48"/>
      <c r="Y6" s="40"/>
      <c r="Z6" s="41"/>
      <c r="AA6" s="42"/>
      <c r="AB6" s="43"/>
      <c r="AC6" s="44">
        <v>3.0</v>
      </c>
      <c r="AD6" s="45"/>
      <c r="AE6" s="46"/>
      <c r="AF6" s="44">
        <v>0.0</v>
      </c>
      <c r="AG6" s="45"/>
      <c r="AH6" s="46"/>
      <c r="AI6" s="44">
        <v>3.0</v>
      </c>
      <c r="AJ6" s="45"/>
      <c r="AK6" s="46"/>
      <c r="AL6" s="40"/>
      <c r="AM6" s="40"/>
      <c r="AN6" s="40"/>
      <c r="AO6" s="40"/>
      <c r="AP6" s="40"/>
      <c r="AQ6" s="40"/>
      <c r="AR6" s="40"/>
      <c r="AS6" s="40"/>
      <c r="AT6" s="40"/>
    </row>
    <row r="7" ht="12.75" customHeight="1">
      <c r="A7" s="49">
        <v>2.0</v>
      </c>
      <c r="B7" s="50" t="str">
        <f>'РАСПИСАНИЕ'!D4</f>
        <v>УрГЮУ (ЕКБ)</v>
      </c>
      <c r="C7" s="51">
        <f t="shared" ref="C7:C10" si="1">H2</f>
        <v>15</v>
      </c>
      <c r="D7" s="52" t="s">
        <v>11</v>
      </c>
      <c r="E7" s="53">
        <f t="shared" ref="E7:E10" si="2">F2</f>
        <v>6</v>
      </c>
      <c r="F7" s="54"/>
      <c r="G7" s="55"/>
      <c r="H7" s="56"/>
      <c r="I7" s="19">
        <v>15.0</v>
      </c>
      <c r="J7" s="20" t="s">
        <v>11</v>
      </c>
      <c r="K7" s="21">
        <v>12.0</v>
      </c>
      <c r="L7" s="19">
        <v>9.0</v>
      </c>
      <c r="M7" s="20" t="s">
        <v>11</v>
      </c>
      <c r="N7" s="21">
        <v>15.0</v>
      </c>
      <c r="O7" s="22">
        <f>COUNTIFS(C11:N11,"=3")+COUNTIFS(C11:N11,"=2")</f>
        <v>2</v>
      </c>
      <c r="P7" s="23">
        <f>SUM(C11:N11)</f>
        <v>6</v>
      </c>
      <c r="Q7" s="24">
        <f>SUM(C10,F10,I10,L10)</f>
        <v>4</v>
      </c>
      <c r="R7" s="24">
        <f>SUM(K10,H10,E10,N10)</f>
        <v>2</v>
      </c>
      <c r="S7" s="25">
        <f>IF(R7=0,"MAX",(Q7/R7))</f>
        <v>2</v>
      </c>
      <c r="T7" s="26">
        <f>SUM(L7:L9,I7:I9,F7:F9,C7:C9)</f>
        <v>75</v>
      </c>
      <c r="U7" s="26">
        <f>SUM(N7:N9,K7:K9,H7:H9,E7:E9)</f>
        <v>62</v>
      </c>
      <c r="V7" s="25">
        <f>IF(U7=0,"MAX",(T7/U7))</f>
        <v>1.209677419</v>
      </c>
      <c r="W7" s="27">
        <v>2.0</v>
      </c>
      <c r="X7" s="57">
        <v>2.0</v>
      </c>
      <c r="Y7" s="50" t="str">
        <f>'РАСПИСАНИЕ'!I4</f>
        <v>УДАЧА (ЕКБ)</v>
      </c>
      <c r="Z7" s="51">
        <f t="shared" ref="Z7:Z10" si="3">AE2</f>
        <v>14</v>
      </c>
      <c r="AA7" s="52" t="s">
        <v>11</v>
      </c>
      <c r="AB7" s="53">
        <f t="shared" ref="AB7:AB10" si="4">AC2</f>
        <v>16</v>
      </c>
      <c r="AC7" s="54"/>
      <c r="AD7" s="55"/>
      <c r="AE7" s="56"/>
      <c r="AF7" s="19">
        <v>8.0</v>
      </c>
      <c r="AG7" s="20" t="s">
        <v>11</v>
      </c>
      <c r="AH7" s="21">
        <v>15.0</v>
      </c>
      <c r="AI7" s="19">
        <v>9.0</v>
      </c>
      <c r="AJ7" s="20" t="s">
        <v>11</v>
      </c>
      <c r="AK7" s="21">
        <v>15.0</v>
      </c>
      <c r="AL7" s="22">
        <f>COUNTIFS(Z11:AK11,"=3")+COUNTIFS(Z11:AK11,"=2")</f>
        <v>0</v>
      </c>
      <c r="AM7" s="23">
        <f>SUM(Z11:AK11)</f>
        <v>0</v>
      </c>
      <c r="AN7" s="24">
        <f>SUM(Z10,AC10,AF10,AI10)</f>
        <v>0</v>
      </c>
      <c r="AO7" s="24">
        <f>SUM(AH10,AE10,AB10,AK10)</f>
        <v>6</v>
      </c>
      <c r="AP7" s="25">
        <f>IF(AO7=0,"MAX",(AN7/AO7))</f>
        <v>0</v>
      </c>
      <c r="AQ7" s="26">
        <f>SUM(AI7:AI9,AF7:AF9,AC7:AC9,Z7:Z9)</f>
        <v>52</v>
      </c>
      <c r="AR7" s="26">
        <f>SUM(AK7:AK9,AH7:AH9,AE7:AE9,AB7:AB9)</f>
        <v>91</v>
      </c>
      <c r="AS7" s="25">
        <f>IF(AR7=0,"MAX",(AQ7/AR7))</f>
        <v>0.5714285714</v>
      </c>
      <c r="AT7" s="29">
        <v>4.0</v>
      </c>
    </row>
    <row r="8" ht="12.75" customHeight="1">
      <c r="A8" s="30"/>
      <c r="B8" s="30"/>
      <c r="C8" s="58">
        <f t="shared" si="1"/>
        <v>15</v>
      </c>
      <c r="D8" s="20" t="s">
        <v>11</v>
      </c>
      <c r="E8" s="59">
        <f t="shared" si="2"/>
        <v>6</v>
      </c>
      <c r="F8" s="60"/>
      <c r="G8" s="61"/>
      <c r="H8" s="62"/>
      <c r="I8" s="34">
        <v>15.0</v>
      </c>
      <c r="J8" s="20" t="s">
        <v>11</v>
      </c>
      <c r="K8" s="21">
        <v>8.0</v>
      </c>
      <c r="L8" s="34">
        <v>6.0</v>
      </c>
      <c r="M8" s="20" t="s">
        <v>11</v>
      </c>
      <c r="N8" s="21">
        <v>15.0</v>
      </c>
      <c r="O8" s="30"/>
      <c r="P8" s="30"/>
      <c r="Q8" s="30"/>
      <c r="R8" s="30"/>
      <c r="S8" s="30"/>
      <c r="T8" s="30"/>
      <c r="U8" s="30"/>
      <c r="V8" s="30"/>
      <c r="W8" s="35"/>
      <c r="X8" s="36"/>
      <c r="Y8" s="30"/>
      <c r="Z8" s="58">
        <f t="shared" si="3"/>
        <v>7</v>
      </c>
      <c r="AA8" s="20" t="s">
        <v>11</v>
      </c>
      <c r="AB8" s="59">
        <f t="shared" si="4"/>
        <v>15</v>
      </c>
      <c r="AC8" s="60"/>
      <c r="AD8" s="61"/>
      <c r="AE8" s="62"/>
      <c r="AF8" s="34">
        <v>6.0</v>
      </c>
      <c r="AG8" s="20" t="s">
        <v>11</v>
      </c>
      <c r="AH8" s="21">
        <v>15.0</v>
      </c>
      <c r="AI8" s="34">
        <v>8.0</v>
      </c>
      <c r="AJ8" s="20" t="s">
        <v>11</v>
      </c>
      <c r="AK8" s="21">
        <v>15.0</v>
      </c>
      <c r="AL8" s="30"/>
      <c r="AM8" s="30"/>
      <c r="AN8" s="30"/>
      <c r="AO8" s="30"/>
      <c r="AP8" s="30"/>
      <c r="AQ8" s="30"/>
      <c r="AR8" s="30"/>
      <c r="AS8" s="30"/>
      <c r="AT8" s="30"/>
    </row>
    <row r="9" ht="12.75" customHeight="1">
      <c r="A9" s="30"/>
      <c r="B9" s="30"/>
      <c r="C9" s="58" t="str">
        <f t="shared" si="1"/>
        <v/>
      </c>
      <c r="D9" s="20" t="s">
        <v>11</v>
      </c>
      <c r="E9" s="59" t="str">
        <f t="shared" si="2"/>
        <v/>
      </c>
      <c r="F9" s="60"/>
      <c r="G9" s="61"/>
      <c r="H9" s="62"/>
      <c r="I9" s="34"/>
      <c r="J9" s="20" t="s">
        <v>11</v>
      </c>
      <c r="K9" s="21"/>
      <c r="L9" s="34"/>
      <c r="M9" s="20" t="s">
        <v>11</v>
      </c>
      <c r="N9" s="21"/>
      <c r="O9" s="30"/>
      <c r="P9" s="30"/>
      <c r="Q9" s="30"/>
      <c r="R9" s="30"/>
      <c r="S9" s="30"/>
      <c r="T9" s="30"/>
      <c r="U9" s="30"/>
      <c r="V9" s="30"/>
      <c r="W9" s="35"/>
      <c r="X9" s="36"/>
      <c r="Y9" s="30"/>
      <c r="Z9" s="58" t="str">
        <f t="shared" si="3"/>
        <v/>
      </c>
      <c r="AA9" s="20" t="s">
        <v>11</v>
      </c>
      <c r="AB9" s="59" t="str">
        <f t="shared" si="4"/>
        <v/>
      </c>
      <c r="AC9" s="60"/>
      <c r="AD9" s="61"/>
      <c r="AE9" s="62"/>
      <c r="AF9" s="34"/>
      <c r="AG9" s="20" t="s">
        <v>11</v>
      </c>
      <c r="AH9" s="21"/>
      <c r="AI9" s="34"/>
      <c r="AJ9" s="20" t="s">
        <v>11</v>
      </c>
      <c r="AK9" s="21"/>
      <c r="AL9" s="30"/>
      <c r="AM9" s="30"/>
      <c r="AN9" s="30"/>
      <c r="AO9" s="30"/>
      <c r="AP9" s="30"/>
      <c r="AQ9" s="30"/>
      <c r="AR9" s="30"/>
      <c r="AS9" s="30"/>
      <c r="AT9" s="30"/>
    </row>
    <row r="10" ht="12.75" customHeight="1">
      <c r="A10" s="30"/>
      <c r="B10" s="30"/>
      <c r="C10" s="63">
        <f t="shared" si="1"/>
        <v>2</v>
      </c>
      <c r="D10" s="38" t="s">
        <v>12</v>
      </c>
      <c r="E10" s="64">
        <f t="shared" si="2"/>
        <v>0</v>
      </c>
      <c r="F10" s="60"/>
      <c r="G10" s="61"/>
      <c r="H10" s="62"/>
      <c r="I10" s="37">
        <v>2.0</v>
      </c>
      <c r="J10" s="38" t="s">
        <v>12</v>
      </c>
      <c r="K10" s="39">
        <v>0.0</v>
      </c>
      <c r="L10" s="37">
        <v>0.0</v>
      </c>
      <c r="M10" s="38" t="s">
        <v>12</v>
      </c>
      <c r="N10" s="39">
        <v>2.0</v>
      </c>
      <c r="O10" s="30"/>
      <c r="P10" s="30"/>
      <c r="Q10" s="30"/>
      <c r="R10" s="30"/>
      <c r="S10" s="30"/>
      <c r="T10" s="30"/>
      <c r="U10" s="30"/>
      <c r="V10" s="30"/>
      <c r="W10" s="35"/>
      <c r="X10" s="36"/>
      <c r="Y10" s="30"/>
      <c r="Z10" s="63">
        <f t="shared" si="3"/>
        <v>0</v>
      </c>
      <c r="AA10" s="38" t="s">
        <v>12</v>
      </c>
      <c r="AB10" s="64">
        <f t="shared" si="4"/>
        <v>2</v>
      </c>
      <c r="AC10" s="60"/>
      <c r="AD10" s="61"/>
      <c r="AE10" s="62"/>
      <c r="AF10" s="37">
        <v>0.0</v>
      </c>
      <c r="AG10" s="38" t="s">
        <v>12</v>
      </c>
      <c r="AH10" s="39">
        <v>2.0</v>
      </c>
      <c r="AI10" s="37">
        <v>0.0</v>
      </c>
      <c r="AJ10" s="38" t="s">
        <v>12</v>
      </c>
      <c r="AK10" s="39">
        <v>2.0</v>
      </c>
      <c r="AL10" s="30"/>
      <c r="AM10" s="30"/>
      <c r="AN10" s="30"/>
      <c r="AO10" s="30"/>
      <c r="AP10" s="30"/>
      <c r="AQ10" s="30"/>
      <c r="AR10" s="30"/>
      <c r="AS10" s="30"/>
      <c r="AT10" s="30"/>
    </row>
    <row r="11" ht="12.75" customHeight="1">
      <c r="A11" s="40"/>
      <c r="B11" s="40"/>
      <c r="C11" s="65">
        <f>ifs(F6=3,0,F6=2,1,F6=1,2,F6=0,3,F6="-","-")</f>
        <v>3</v>
      </c>
      <c r="D11" s="45"/>
      <c r="E11" s="46"/>
      <c r="F11" s="66"/>
      <c r="G11" s="67"/>
      <c r="H11" s="68"/>
      <c r="I11" s="44">
        <v>3.0</v>
      </c>
      <c r="J11" s="45"/>
      <c r="K11" s="46"/>
      <c r="L11" s="44">
        <v>0.0</v>
      </c>
      <c r="M11" s="45"/>
      <c r="N11" s="46"/>
      <c r="O11" s="40"/>
      <c r="P11" s="40"/>
      <c r="Q11" s="40"/>
      <c r="R11" s="40"/>
      <c r="S11" s="40"/>
      <c r="T11" s="40"/>
      <c r="U11" s="40"/>
      <c r="V11" s="40"/>
      <c r="W11" s="47"/>
      <c r="X11" s="48"/>
      <c r="Y11" s="40"/>
      <c r="Z11" s="65">
        <f>ifs(AC6=3,0,AC6=2,1,AC6=1,2,AC6=0,3,AC6="-","-")</f>
        <v>0</v>
      </c>
      <c r="AA11" s="45"/>
      <c r="AB11" s="46"/>
      <c r="AC11" s="66"/>
      <c r="AD11" s="67"/>
      <c r="AE11" s="68"/>
      <c r="AF11" s="44">
        <v>0.0</v>
      </c>
      <c r="AG11" s="45"/>
      <c r="AH11" s="46"/>
      <c r="AI11" s="44">
        <v>0.0</v>
      </c>
      <c r="AJ11" s="45"/>
      <c r="AK11" s="46"/>
      <c r="AL11" s="40"/>
      <c r="AM11" s="40"/>
      <c r="AN11" s="40"/>
      <c r="AO11" s="40"/>
      <c r="AP11" s="40"/>
      <c r="AQ11" s="40"/>
      <c r="AR11" s="40"/>
      <c r="AS11" s="40"/>
      <c r="AT11" s="40"/>
    </row>
    <row r="12" ht="12.75" customHeight="1">
      <c r="A12" s="49">
        <v>3.0</v>
      </c>
      <c r="B12" s="69" t="str">
        <f>'РАСПИСАНИЕ'!D5</f>
        <v>АЛЬФА-1 (ЕКБ)</v>
      </c>
      <c r="C12" s="51">
        <f t="shared" ref="C12:C15" si="5">K2</f>
        <v>15</v>
      </c>
      <c r="D12" s="52" t="s">
        <v>11</v>
      </c>
      <c r="E12" s="53">
        <f t="shared" ref="E12:E15" si="6">I2</f>
        <v>4</v>
      </c>
      <c r="F12" s="51">
        <f t="shared" ref="F12:F15" si="7">K7</f>
        <v>12</v>
      </c>
      <c r="G12" s="52" t="s">
        <v>11</v>
      </c>
      <c r="H12" s="53">
        <f t="shared" ref="H12:H15" si="8">I7</f>
        <v>15</v>
      </c>
      <c r="I12" s="70"/>
      <c r="J12" s="71"/>
      <c r="K12" s="72"/>
      <c r="L12" s="19">
        <v>10.0</v>
      </c>
      <c r="M12" s="20" t="s">
        <v>11</v>
      </c>
      <c r="N12" s="21">
        <v>15.0</v>
      </c>
      <c r="O12" s="22">
        <f>COUNTIFS(C16:N16,"=3")+COUNTIFS(C16:N16,"=2")</f>
        <v>1</v>
      </c>
      <c r="P12" s="23">
        <f>SUM(C16:N16)</f>
        <v>3</v>
      </c>
      <c r="Q12" s="24">
        <f>SUM(C15,F15,I15,L15)</f>
        <v>2</v>
      </c>
      <c r="R12" s="24">
        <f>SUM(K15,H15,E15,N15)</f>
        <v>4</v>
      </c>
      <c r="S12" s="25">
        <f>IF(R12=0,"MAX",(Q12/R12))</f>
        <v>0.5</v>
      </c>
      <c r="T12" s="26">
        <f>SUM(L12:L14,I12:I14,F12:F14,C12:C14)</f>
        <v>64</v>
      </c>
      <c r="U12" s="26">
        <f>SUM(N12:N14,K12:K14,H12:H14,E12:E14)</f>
        <v>67</v>
      </c>
      <c r="V12" s="25">
        <f>IF(U12=0,"MAX",(T12/U12))</f>
        <v>0.9552238806</v>
      </c>
      <c r="W12" s="27">
        <v>3.0</v>
      </c>
      <c r="X12" s="57">
        <v>3.0</v>
      </c>
      <c r="Y12" s="69" t="str">
        <f>'РАСПИСАНИЕ'!I5</f>
        <v>ГОЛДЕН (ЕКБ)</v>
      </c>
      <c r="Z12" s="51">
        <f t="shared" ref="Z12:Z15" si="9">AH2</f>
        <v>15</v>
      </c>
      <c r="AA12" s="52" t="s">
        <v>11</v>
      </c>
      <c r="AB12" s="53">
        <f t="shared" ref="AB12:AB15" si="10">AF2</f>
        <v>10</v>
      </c>
      <c r="AC12" s="51">
        <f t="shared" ref="AC12:AC15" si="11">AH7</f>
        <v>15</v>
      </c>
      <c r="AD12" s="52" t="s">
        <v>11</v>
      </c>
      <c r="AE12" s="53">
        <f t="shared" ref="AE12:AE15" si="12">AF7</f>
        <v>8</v>
      </c>
      <c r="AF12" s="70"/>
      <c r="AG12" s="71"/>
      <c r="AH12" s="72"/>
      <c r="AI12" s="19">
        <v>15.0</v>
      </c>
      <c r="AJ12" s="20" t="s">
        <v>11</v>
      </c>
      <c r="AK12" s="21">
        <v>7.0</v>
      </c>
      <c r="AL12" s="22">
        <f>COUNTIFS(Z16:AK16,"=3")+COUNTIFS(Z16:AK16,"=2")</f>
        <v>3</v>
      </c>
      <c r="AM12" s="23">
        <f>SUM(Z16:AK16)</f>
        <v>9</v>
      </c>
      <c r="AN12" s="24">
        <f>SUM(Z15,AC15,AF15,AI15)</f>
        <v>6</v>
      </c>
      <c r="AO12" s="24">
        <f>SUM(AH15,AE15,AB15,AK15)</f>
        <v>0</v>
      </c>
      <c r="AP12" s="25" t="str">
        <f>IF(AO12=0,"MAX",(AN12/AO12))</f>
        <v>MAX</v>
      </c>
      <c r="AQ12" s="26">
        <f>SUM(AI12:AI14,AF12:AF14,AC12:AC14,Z12:Z14)</f>
        <v>92</v>
      </c>
      <c r="AR12" s="26">
        <f>SUM(AK12:AK14,AH12:AH14,AE12:AE14,AB12:AB14)</f>
        <v>55</v>
      </c>
      <c r="AS12" s="25">
        <f>IF(AR12=0,"MAX",(AQ12/AR12))</f>
        <v>1.672727273</v>
      </c>
      <c r="AT12" s="29">
        <v>1.0</v>
      </c>
    </row>
    <row r="13" ht="12.75" customHeight="1">
      <c r="A13" s="30"/>
      <c r="B13" s="30"/>
      <c r="C13" s="58">
        <f t="shared" si="5"/>
        <v>15</v>
      </c>
      <c r="D13" s="20" t="s">
        <v>11</v>
      </c>
      <c r="E13" s="59">
        <f t="shared" si="6"/>
        <v>3</v>
      </c>
      <c r="F13" s="58">
        <f t="shared" si="7"/>
        <v>8</v>
      </c>
      <c r="G13" s="20" t="s">
        <v>11</v>
      </c>
      <c r="H13" s="59">
        <f t="shared" si="8"/>
        <v>15</v>
      </c>
      <c r="I13" s="31"/>
      <c r="J13" s="32"/>
      <c r="K13" s="33"/>
      <c r="L13" s="34">
        <v>4.0</v>
      </c>
      <c r="M13" s="20" t="s">
        <v>11</v>
      </c>
      <c r="N13" s="21">
        <v>15.0</v>
      </c>
      <c r="O13" s="30"/>
      <c r="P13" s="30"/>
      <c r="Q13" s="30"/>
      <c r="R13" s="30"/>
      <c r="S13" s="30"/>
      <c r="T13" s="30"/>
      <c r="U13" s="30"/>
      <c r="V13" s="30"/>
      <c r="W13" s="35"/>
      <c r="X13" s="36"/>
      <c r="Y13" s="30"/>
      <c r="Z13" s="58">
        <f t="shared" si="9"/>
        <v>15</v>
      </c>
      <c r="AA13" s="20" t="s">
        <v>11</v>
      </c>
      <c r="AB13" s="59">
        <f t="shared" si="10"/>
        <v>9</v>
      </c>
      <c r="AC13" s="58">
        <f t="shared" si="11"/>
        <v>15</v>
      </c>
      <c r="AD13" s="20" t="s">
        <v>11</v>
      </c>
      <c r="AE13" s="59">
        <f t="shared" si="12"/>
        <v>6</v>
      </c>
      <c r="AF13" s="31"/>
      <c r="AG13" s="32"/>
      <c r="AH13" s="33"/>
      <c r="AI13" s="34">
        <v>17.0</v>
      </c>
      <c r="AJ13" s="20" t="s">
        <v>11</v>
      </c>
      <c r="AK13" s="21">
        <v>15.0</v>
      </c>
      <c r="AL13" s="30"/>
      <c r="AM13" s="30"/>
      <c r="AN13" s="30"/>
      <c r="AO13" s="30"/>
      <c r="AP13" s="30"/>
      <c r="AQ13" s="30"/>
      <c r="AR13" s="30"/>
      <c r="AS13" s="30"/>
      <c r="AT13" s="30"/>
    </row>
    <row r="14" ht="12.75" customHeight="1">
      <c r="A14" s="30"/>
      <c r="B14" s="30"/>
      <c r="C14" s="58" t="str">
        <f t="shared" si="5"/>
        <v/>
      </c>
      <c r="D14" s="20" t="s">
        <v>11</v>
      </c>
      <c r="E14" s="59" t="str">
        <f t="shared" si="6"/>
        <v/>
      </c>
      <c r="F14" s="58" t="str">
        <f t="shared" si="7"/>
        <v/>
      </c>
      <c r="G14" s="20" t="s">
        <v>11</v>
      </c>
      <c r="H14" s="59" t="str">
        <f t="shared" si="8"/>
        <v/>
      </c>
      <c r="I14" s="31"/>
      <c r="J14" s="32"/>
      <c r="K14" s="33"/>
      <c r="L14" s="34"/>
      <c r="M14" s="20" t="s">
        <v>11</v>
      </c>
      <c r="N14" s="21"/>
      <c r="O14" s="30"/>
      <c r="P14" s="30"/>
      <c r="Q14" s="30"/>
      <c r="R14" s="30"/>
      <c r="S14" s="30"/>
      <c r="T14" s="30"/>
      <c r="U14" s="30"/>
      <c r="V14" s="30"/>
      <c r="W14" s="35"/>
      <c r="X14" s="36"/>
      <c r="Y14" s="30"/>
      <c r="Z14" s="58" t="str">
        <f t="shared" si="9"/>
        <v/>
      </c>
      <c r="AA14" s="20" t="s">
        <v>11</v>
      </c>
      <c r="AB14" s="59" t="str">
        <f t="shared" si="10"/>
        <v/>
      </c>
      <c r="AC14" s="58" t="str">
        <f t="shared" si="11"/>
        <v/>
      </c>
      <c r="AD14" s="20" t="s">
        <v>11</v>
      </c>
      <c r="AE14" s="59" t="str">
        <f t="shared" si="12"/>
        <v/>
      </c>
      <c r="AF14" s="31"/>
      <c r="AG14" s="32"/>
      <c r="AH14" s="33"/>
      <c r="AI14" s="34"/>
      <c r="AJ14" s="20" t="s">
        <v>11</v>
      </c>
      <c r="AK14" s="21"/>
      <c r="AL14" s="30"/>
      <c r="AM14" s="30"/>
      <c r="AN14" s="30"/>
      <c r="AO14" s="30"/>
      <c r="AP14" s="30"/>
      <c r="AQ14" s="30"/>
      <c r="AR14" s="30"/>
      <c r="AS14" s="30"/>
      <c r="AT14" s="30"/>
    </row>
    <row r="15" ht="12.75" customHeight="1">
      <c r="A15" s="30"/>
      <c r="B15" s="30"/>
      <c r="C15" s="63">
        <f t="shared" si="5"/>
        <v>2</v>
      </c>
      <c r="D15" s="38" t="s">
        <v>12</v>
      </c>
      <c r="E15" s="64">
        <f t="shared" si="6"/>
        <v>0</v>
      </c>
      <c r="F15" s="73">
        <f t="shared" si="7"/>
        <v>0</v>
      </c>
      <c r="G15" s="38" t="s">
        <v>12</v>
      </c>
      <c r="H15" s="64">
        <f t="shared" si="8"/>
        <v>2</v>
      </c>
      <c r="I15" s="31"/>
      <c r="J15" s="32"/>
      <c r="K15" s="33"/>
      <c r="L15" s="37">
        <v>0.0</v>
      </c>
      <c r="M15" s="38" t="s">
        <v>12</v>
      </c>
      <c r="N15" s="39">
        <v>2.0</v>
      </c>
      <c r="O15" s="30"/>
      <c r="P15" s="30"/>
      <c r="Q15" s="30"/>
      <c r="R15" s="30"/>
      <c r="S15" s="30"/>
      <c r="T15" s="30"/>
      <c r="U15" s="30"/>
      <c r="V15" s="30"/>
      <c r="W15" s="35"/>
      <c r="X15" s="36"/>
      <c r="Y15" s="30"/>
      <c r="Z15" s="63">
        <f t="shared" si="9"/>
        <v>2</v>
      </c>
      <c r="AA15" s="38" t="s">
        <v>12</v>
      </c>
      <c r="AB15" s="64">
        <f t="shared" si="10"/>
        <v>0</v>
      </c>
      <c r="AC15" s="73">
        <f t="shared" si="11"/>
        <v>2</v>
      </c>
      <c r="AD15" s="38" t="s">
        <v>12</v>
      </c>
      <c r="AE15" s="64">
        <f t="shared" si="12"/>
        <v>0</v>
      </c>
      <c r="AF15" s="31"/>
      <c r="AG15" s="32"/>
      <c r="AH15" s="33"/>
      <c r="AI15" s="37">
        <v>2.0</v>
      </c>
      <c r="AJ15" s="38" t="s">
        <v>12</v>
      </c>
      <c r="AK15" s="39">
        <v>0.0</v>
      </c>
      <c r="AL15" s="30"/>
      <c r="AM15" s="30"/>
      <c r="AN15" s="30"/>
      <c r="AO15" s="30"/>
      <c r="AP15" s="30"/>
      <c r="AQ15" s="30"/>
      <c r="AR15" s="30"/>
      <c r="AS15" s="30"/>
      <c r="AT15" s="30"/>
    </row>
    <row r="16" ht="12.75" customHeight="1">
      <c r="A16" s="40"/>
      <c r="B16" s="40"/>
      <c r="C16" s="65">
        <f>ifs(I6=3,0,I6=2,1,I6=1,2,I6=0,3,I6="-","-")</f>
        <v>3</v>
      </c>
      <c r="D16" s="45"/>
      <c r="E16" s="46"/>
      <c r="F16" s="65">
        <f>ifs(I11=3,0,I11=2,1,I11=1,2,I11=0,3,I11="-","-")</f>
        <v>0</v>
      </c>
      <c r="G16" s="45"/>
      <c r="H16" s="46"/>
      <c r="I16" s="41"/>
      <c r="J16" s="42"/>
      <c r="K16" s="43"/>
      <c r="L16" s="44">
        <v>0.0</v>
      </c>
      <c r="M16" s="45"/>
      <c r="N16" s="46"/>
      <c r="O16" s="40"/>
      <c r="P16" s="40"/>
      <c r="Q16" s="40"/>
      <c r="R16" s="40"/>
      <c r="S16" s="40"/>
      <c r="T16" s="40"/>
      <c r="U16" s="40"/>
      <c r="V16" s="40"/>
      <c r="W16" s="47"/>
      <c r="X16" s="48"/>
      <c r="Y16" s="40"/>
      <c r="Z16" s="65">
        <f>ifs(AF6=3,0,AF6=2,1,AF6=1,2,AF6=0,3,AF6="-","-")</f>
        <v>3</v>
      </c>
      <c r="AA16" s="45"/>
      <c r="AB16" s="46"/>
      <c r="AC16" s="65">
        <f>ifs(AF11=3,0,AF11=2,1,AF11=1,2,AF11=0,3,AF11="-","-")</f>
        <v>3</v>
      </c>
      <c r="AD16" s="45"/>
      <c r="AE16" s="46"/>
      <c r="AF16" s="41"/>
      <c r="AG16" s="42"/>
      <c r="AH16" s="43"/>
      <c r="AI16" s="44">
        <v>3.0</v>
      </c>
      <c r="AJ16" s="45"/>
      <c r="AK16" s="46"/>
      <c r="AL16" s="40"/>
      <c r="AM16" s="40"/>
      <c r="AN16" s="40"/>
      <c r="AO16" s="40"/>
      <c r="AP16" s="40"/>
      <c r="AQ16" s="40"/>
      <c r="AR16" s="40"/>
      <c r="AS16" s="40"/>
      <c r="AT16" s="40"/>
    </row>
    <row r="17" ht="12.75" customHeight="1">
      <c r="A17" s="49">
        <v>4.0</v>
      </c>
      <c r="B17" s="50" t="str">
        <f>'РАСПИСАНИЕ'!D6</f>
        <v>ПАО "МЗИК" - УГУ ЦБ РФ (ЕКБ)</v>
      </c>
      <c r="C17" s="51">
        <f t="shared" ref="C17:C20" si="13">N2</f>
        <v>15</v>
      </c>
      <c r="D17" s="52" t="s">
        <v>11</v>
      </c>
      <c r="E17" s="53">
        <f t="shared" ref="E17:E20" si="14">L2</f>
        <v>4</v>
      </c>
      <c r="F17" s="51">
        <f t="shared" ref="F17:F20" si="15">N7</f>
        <v>15</v>
      </c>
      <c r="G17" s="52" t="s">
        <v>11</v>
      </c>
      <c r="H17" s="53">
        <f t="shared" ref="H17:H20" si="16">L7</f>
        <v>9</v>
      </c>
      <c r="I17" s="51">
        <f t="shared" ref="I17:I20" si="17">N12</f>
        <v>15</v>
      </c>
      <c r="J17" s="52" t="s">
        <v>11</v>
      </c>
      <c r="K17" s="53">
        <f t="shared" ref="K17:K20" si="18">L12</f>
        <v>10</v>
      </c>
      <c r="L17" s="70"/>
      <c r="M17" s="71"/>
      <c r="N17" s="72"/>
      <c r="O17" s="22">
        <f>COUNTIFS(C21:N21,"=3")+COUNTIFS(C21:N21,"=2")</f>
        <v>3</v>
      </c>
      <c r="P17" s="23">
        <f>SUM(C21:N21)</f>
        <v>9</v>
      </c>
      <c r="Q17" s="24">
        <f>SUM(C20,F20,I20,L20)</f>
        <v>6</v>
      </c>
      <c r="R17" s="24">
        <f>SUM(K20,H20,E20,N20)</f>
        <v>0</v>
      </c>
      <c r="S17" s="25" t="str">
        <f>IF(R17=0,"MAX",(Q17/R17))</f>
        <v>MAX</v>
      </c>
      <c r="T17" s="26">
        <f>SUM(L17:L19,I17:I19,F17:F19,C17:C19)</f>
        <v>90</v>
      </c>
      <c r="U17" s="26">
        <f>SUM(N17:N19,K17:K19,H17:H19,E17:E19)</f>
        <v>35</v>
      </c>
      <c r="V17" s="25">
        <f>IF(U17=0,"MAX",(T17/U17))</f>
        <v>2.571428571</v>
      </c>
      <c r="W17" s="27">
        <v>1.0</v>
      </c>
      <c r="X17" s="57">
        <v>4.0</v>
      </c>
      <c r="Y17" s="50" t="str">
        <f>'РАСПИСАНИЕ'!I6</f>
        <v>АКАДЕМОЧКА (ЕКБ)</v>
      </c>
      <c r="Z17" s="51">
        <f t="shared" ref="Z17:Z20" si="19">AK2</f>
        <v>12</v>
      </c>
      <c r="AA17" s="52" t="s">
        <v>11</v>
      </c>
      <c r="AB17" s="53">
        <f t="shared" ref="AB17:AB20" si="20">AI2</f>
        <v>15</v>
      </c>
      <c r="AC17" s="51">
        <f t="shared" ref="AC17:AC20" si="21">AK7</f>
        <v>15</v>
      </c>
      <c r="AD17" s="52" t="s">
        <v>11</v>
      </c>
      <c r="AE17" s="53">
        <f t="shared" ref="AE17:AE20" si="22">AI7</f>
        <v>9</v>
      </c>
      <c r="AF17" s="51">
        <f t="shared" ref="AF17:AF20" si="23">AK12</f>
        <v>7</v>
      </c>
      <c r="AG17" s="52" t="s">
        <v>11</v>
      </c>
      <c r="AH17" s="53">
        <f t="shared" ref="AH17:AH20" si="24">AI12</f>
        <v>15</v>
      </c>
      <c r="AI17" s="70"/>
      <c r="AJ17" s="71"/>
      <c r="AK17" s="72"/>
      <c r="AL17" s="22">
        <f>COUNTIFS(Z21:AK21,"=3")+COUNTIFS(Z21:AK21,"=2")</f>
        <v>1</v>
      </c>
      <c r="AM17" s="23">
        <f>SUM(Z21:AK21)</f>
        <v>3</v>
      </c>
      <c r="AN17" s="24">
        <f>SUM(Z20,AC20,AF20,AI20)</f>
        <v>2</v>
      </c>
      <c r="AO17" s="24">
        <f>SUM(AH20,AE20,AB20,AK20)</f>
        <v>4</v>
      </c>
      <c r="AP17" s="25">
        <f>IF(AO17=0,"MAX",(AN17/AO17))</f>
        <v>0.5</v>
      </c>
      <c r="AQ17" s="26">
        <f>SUM(AI17:AI19,AF17:AF19,AC17:AC19,Z17:Z19)</f>
        <v>73</v>
      </c>
      <c r="AR17" s="26">
        <f>SUM(AK17:AK19,AH17:AH19,AE17:AE19,AB17:AB19)</f>
        <v>79</v>
      </c>
      <c r="AS17" s="25">
        <f>IF(AR17=0,"MAX",(AQ17/AR17))</f>
        <v>0.9240506329</v>
      </c>
      <c r="AT17" s="29">
        <v>3.0</v>
      </c>
    </row>
    <row r="18" ht="12.75" customHeight="1">
      <c r="A18" s="30"/>
      <c r="B18" s="30"/>
      <c r="C18" s="58">
        <f t="shared" si="13"/>
        <v>15</v>
      </c>
      <c r="D18" s="20" t="s">
        <v>11</v>
      </c>
      <c r="E18" s="59">
        <f t="shared" si="14"/>
        <v>2</v>
      </c>
      <c r="F18" s="58">
        <f t="shared" si="15"/>
        <v>15</v>
      </c>
      <c r="G18" s="20" t="s">
        <v>11</v>
      </c>
      <c r="H18" s="59">
        <f t="shared" si="16"/>
        <v>6</v>
      </c>
      <c r="I18" s="58">
        <f t="shared" si="17"/>
        <v>15</v>
      </c>
      <c r="J18" s="20" t="s">
        <v>11</v>
      </c>
      <c r="K18" s="59">
        <f t="shared" si="18"/>
        <v>4</v>
      </c>
      <c r="L18" s="31"/>
      <c r="M18" s="32"/>
      <c r="N18" s="33"/>
      <c r="O18" s="30"/>
      <c r="P18" s="30"/>
      <c r="Q18" s="30"/>
      <c r="R18" s="30"/>
      <c r="S18" s="30"/>
      <c r="T18" s="30"/>
      <c r="U18" s="30"/>
      <c r="V18" s="30"/>
      <c r="W18" s="35"/>
      <c r="X18" s="36"/>
      <c r="Y18" s="30"/>
      <c r="Z18" s="58">
        <f t="shared" si="19"/>
        <v>9</v>
      </c>
      <c r="AA18" s="20" t="s">
        <v>11</v>
      </c>
      <c r="AB18" s="59">
        <f t="shared" si="20"/>
        <v>15</v>
      </c>
      <c r="AC18" s="58">
        <f t="shared" si="21"/>
        <v>15</v>
      </c>
      <c r="AD18" s="20" t="s">
        <v>11</v>
      </c>
      <c r="AE18" s="59">
        <f t="shared" si="22"/>
        <v>8</v>
      </c>
      <c r="AF18" s="58">
        <f t="shared" si="23"/>
        <v>15</v>
      </c>
      <c r="AG18" s="20" t="s">
        <v>11</v>
      </c>
      <c r="AH18" s="59">
        <f t="shared" si="24"/>
        <v>17</v>
      </c>
      <c r="AI18" s="31"/>
      <c r="AJ18" s="32"/>
      <c r="AK18" s="33"/>
      <c r="AL18" s="30"/>
      <c r="AM18" s="30"/>
      <c r="AN18" s="30"/>
      <c r="AO18" s="30"/>
      <c r="AP18" s="30"/>
      <c r="AQ18" s="30"/>
      <c r="AR18" s="30"/>
      <c r="AS18" s="30"/>
      <c r="AT18" s="30"/>
    </row>
    <row r="19" ht="12.75" customHeight="1">
      <c r="A19" s="30"/>
      <c r="B19" s="30"/>
      <c r="C19" s="58" t="str">
        <f t="shared" si="13"/>
        <v/>
      </c>
      <c r="D19" s="20" t="s">
        <v>11</v>
      </c>
      <c r="E19" s="59" t="str">
        <f t="shared" si="14"/>
        <v/>
      </c>
      <c r="F19" s="58" t="str">
        <f t="shared" si="15"/>
        <v/>
      </c>
      <c r="G19" s="20" t="s">
        <v>11</v>
      </c>
      <c r="H19" s="59" t="str">
        <f t="shared" si="16"/>
        <v/>
      </c>
      <c r="I19" s="58" t="str">
        <f t="shared" si="17"/>
        <v/>
      </c>
      <c r="J19" s="20" t="s">
        <v>11</v>
      </c>
      <c r="K19" s="59" t="str">
        <f t="shared" si="18"/>
        <v/>
      </c>
      <c r="L19" s="31"/>
      <c r="M19" s="32"/>
      <c r="N19" s="33"/>
      <c r="O19" s="30"/>
      <c r="P19" s="30"/>
      <c r="Q19" s="30"/>
      <c r="R19" s="30"/>
      <c r="S19" s="30"/>
      <c r="T19" s="30"/>
      <c r="U19" s="30"/>
      <c r="V19" s="30"/>
      <c r="W19" s="35"/>
      <c r="X19" s="36"/>
      <c r="Y19" s="30"/>
      <c r="Z19" s="58" t="str">
        <f t="shared" si="19"/>
        <v/>
      </c>
      <c r="AA19" s="20" t="s">
        <v>11</v>
      </c>
      <c r="AB19" s="59" t="str">
        <f t="shared" si="20"/>
        <v/>
      </c>
      <c r="AC19" s="58" t="str">
        <f t="shared" si="21"/>
        <v/>
      </c>
      <c r="AD19" s="20" t="s">
        <v>11</v>
      </c>
      <c r="AE19" s="59" t="str">
        <f t="shared" si="22"/>
        <v/>
      </c>
      <c r="AF19" s="58" t="str">
        <f t="shared" si="23"/>
        <v/>
      </c>
      <c r="AG19" s="20" t="s">
        <v>11</v>
      </c>
      <c r="AH19" s="59" t="str">
        <f t="shared" si="24"/>
        <v/>
      </c>
      <c r="AI19" s="31"/>
      <c r="AJ19" s="32"/>
      <c r="AK19" s="33"/>
      <c r="AL19" s="30"/>
      <c r="AM19" s="30"/>
      <c r="AN19" s="30"/>
      <c r="AO19" s="30"/>
      <c r="AP19" s="30"/>
      <c r="AQ19" s="30"/>
      <c r="AR19" s="30"/>
      <c r="AS19" s="30"/>
      <c r="AT19" s="30"/>
    </row>
    <row r="20" ht="12.75" customHeight="1">
      <c r="A20" s="30"/>
      <c r="B20" s="30"/>
      <c r="C20" s="63">
        <f t="shared" si="13"/>
        <v>2</v>
      </c>
      <c r="D20" s="38" t="s">
        <v>12</v>
      </c>
      <c r="E20" s="64">
        <f t="shared" si="14"/>
        <v>0</v>
      </c>
      <c r="F20" s="73">
        <f t="shared" si="15"/>
        <v>2</v>
      </c>
      <c r="G20" s="38" t="s">
        <v>12</v>
      </c>
      <c r="H20" s="64">
        <f t="shared" si="16"/>
        <v>0</v>
      </c>
      <c r="I20" s="73">
        <f t="shared" si="17"/>
        <v>2</v>
      </c>
      <c r="J20" s="38" t="s">
        <v>12</v>
      </c>
      <c r="K20" s="64">
        <f t="shared" si="18"/>
        <v>0</v>
      </c>
      <c r="L20" s="31"/>
      <c r="M20" s="32"/>
      <c r="N20" s="33"/>
      <c r="O20" s="30"/>
      <c r="P20" s="30"/>
      <c r="Q20" s="30"/>
      <c r="R20" s="30"/>
      <c r="S20" s="30"/>
      <c r="T20" s="30"/>
      <c r="U20" s="30"/>
      <c r="V20" s="30"/>
      <c r="W20" s="35"/>
      <c r="X20" s="36"/>
      <c r="Y20" s="30"/>
      <c r="Z20" s="63">
        <f t="shared" si="19"/>
        <v>0</v>
      </c>
      <c r="AA20" s="38" t="s">
        <v>12</v>
      </c>
      <c r="AB20" s="64">
        <f t="shared" si="20"/>
        <v>2</v>
      </c>
      <c r="AC20" s="73">
        <f t="shared" si="21"/>
        <v>2</v>
      </c>
      <c r="AD20" s="38" t="s">
        <v>12</v>
      </c>
      <c r="AE20" s="64">
        <f t="shared" si="22"/>
        <v>0</v>
      </c>
      <c r="AF20" s="73">
        <f t="shared" si="23"/>
        <v>0</v>
      </c>
      <c r="AG20" s="38" t="s">
        <v>12</v>
      </c>
      <c r="AH20" s="64">
        <f t="shared" si="24"/>
        <v>2</v>
      </c>
      <c r="AI20" s="31"/>
      <c r="AJ20" s="32"/>
      <c r="AK20" s="33"/>
      <c r="AL20" s="30"/>
      <c r="AM20" s="30"/>
      <c r="AN20" s="30"/>
      <c r="AO20" s="30"/>
      <c r="AP20" s="30"/>
      <c r="AQ20" s="30"/>
      <c r="AR20" s="30"/>
      <c r="AS20" s="30"/>
      <c r="AT20" s="30"/>
    </row>
    <row r="21" ht="12.75" customHeight="1">
      <c r="A21" s="74"/>
      <c r="B21" s="74"/>
      <c r="C21" s="75">
        <f>ifs(L6=3,0,L6=2,1,L6=1,2,L6=0,3,L6="-","-")</f>
        <v>3</v>
      </c>
      <c r="D21" s="76"/>
      <c r="E21" s="77"/>
      <c r="F21" s="75">
        <f>ifs(L11=3,0,L11=2,1,L11=1,2,L11=0,3,L11="-","-")</f>
        <v>3</v>
      </c>
      <c r="G21" s="76"/>
      <c r="H21" s="77"/>
      <c r="I21" s="75">
        <f>ifs(L16=3,0,L16=2,1,L16=1,2,L16=0,3,L16="-","-")</f>
        <v>3</v>
      </c>
      <c r="J21" s="76"/>
      <c r="K21" s="77"/>
      <c r="L21" s="78"/>
      <c r="M21" s="79"/>
      <c r="N21" s="80"/>
      <c r="O21" s="74"/>
      <c r="P21" s="74"/>
      <c r="Q21" s="74"/>
      <c r="R21" s="74"/>
      <c r="S21" s="74"/>
      <c r="T21" s="74"/>
      <c r="U21" s="74"/>
      <c r="V21" s="74"/>
      <c r="W21" s="81"/>
      <c r="X21" s="82"/>
      <c r="Y21" s="74"/>
      <c r="Z21" s="75">
        <f>ifs(AI6=3,0,AI6=2,1,AI6=1,2,AI6=0,3,AI6="-","-")</f>
        <v>0</v>
      </c>
      <c r="AA21" s="76"/>
      <c r="AB21" s="77"/>
      <c r="AC21" s="75">
        <f>ifs(AI11=3,0,AI11=2,1,AI11=1,2,AI11=0,3,AI11="-","-")</f>
        <v>3</v>
      </c>
      <c r="AD21" s="76"/>
      <c r="AE21" s="77"/>
      <c r="AF21" s="75">
        <f>ifs(AI16=3,0,AI16=2,1,AI16=1,2,AI16=0,3,AI16="-","-")</f>
        <v>0</v>
      </c>
      <c r="AG21" s="76"/>
      <c r="AH21" s="77"/>
      <c r="AI21" s="78"/>
      <c r="AJ21" s="79"/>
      <c r="AK21" s="80"/>
      <c r="AL21" s="74"/>
      <c r="AM21" s="74"/>
      <c r="AN21" s="74"/>
      <c r="AO21" s="74"/>
      <c r="AP21" s="74"/>
      <c r="AQ21" s="74"/>
      <c r="AR21" s="74"/>
      <c r="AS21" s="74"/>
      <c r="AT21" s="74"/>
    </row>
    <row r="22" ht="57.0" customHeight="1">
      <c r="A22" s="83" t="s">
        <v>0</v>
      </c>
      <c r="B22" s="84" t="s">
        <v>13</v>
      </c>
      <c r="C22" s="85" t="str">
        <f>B23</f>
        <v>АЛЬФА-2 (ЕКБ)</v>
      </c>
      <c r="D22" s="86"/>
      <c r="E22" s="87"/>
      <c r="F22" s="85" t="str">
        <f>B28</f>
        <v>АВТОМАТИКА (ЕКБ)</v>
      </c>
      <c r="G22" s="86"/>
      <c r="H22" s="87"/>
      <c r="I22" s="85" t="str">
        <f>B33</f>
        <v>УРАЛОЧКА (НИЖНИЙ ТАГИЛ)</v>
      </c>
      <c r="J22" s="86"/>
      <c r="K22" s="87"/>
      <c r="L22" s="88" t="str">
        <f>B38</f>
        <v>BYE</v>
      </c>
      <c r="M22" s="86"/>
      <c r="N22" s="87"/>
      <c r="O22" s="89" t="s">
        <v>2</v>
      </c>
      <c r="P22" s="90" t="s">
        <v>3</v>
      </c>
      <c r="Q22" s="91" t="s">
        <v>4</v>
      </c>
      <c r="R22" s="91" t="s">
        <v>5</v>
      </c>
      <c r="S22" s="92" t="s">
        <v>6</v>
      </c>
      <c r="T22" s="93" t="s">
        <v>7</v>
      </c>
      <c r="U22" s="93" t="s">
        <v>8</v>
      </c>
      <c r="V22" s="92" t="s">
        <v>6</v>
      </c>
      <c r="W22" s="94" t="s">
        <v>9</v>
      </c>
      <c r="X22" s="95" t="s">
        <v>0</v>
      </c>
      <c r="Y22" s="84" t="s">
        <v>14</v>
      </c>
      <c r="Z22" s="85" t="str">
        <f>Y23</f>
        <v>НТГСПИ-1 (НИЖНИЙ ТАГИЛ)</v>
      </c>
      <c r="AA22" s="86"/>
      <c r="AB22" s="87"/>
      <c r="AC22" s="85" t="str">
        <f>Y28</f>
        <v>ЭТАЛОН (ЕКБ)</v>
      </c>
      <c r="AD22" s="86"/>
      <c r="AE22" s="87"/>
      <c r="AF22" s="85" t="str">
        <f>Y33</f>
        <v>УОР N1 (ЕКБ)</v>
      </c>
      <c r="AG22" s="86"/>
      <c r="AH22" s="87"/>
      <c r="AI22" s="88" t="str">
        <f>Y38</f>
        <v>BYE</v>
      </c>
      <c r="AJ22" s="86"/>
      <c r="AK22" s="87"/>
      <c r="AL22" s="89" t="s">
        <v>2</v>
      </c>
      <c r="AM22" s="90" t="s">
        <v>3</v>
      </c>
      <c r="AN22" s="91" t="s">
        <v>4</v>
      </c>
      <c r="AO22" s="91" t="s">
        <v>5</v>
      </c>
      <c r="AP22" s="92" t="s">
        <v>6</v>
      </c>
      <c r="AQ22" s="93" t="s">
        <v>7</v>
      </c>
      <c r="AR22" s="93" t="s">
        <v>8</v>
      </c>
      <c r="AS22" s="92" t="s">
        <v>6</v>
      </c>
      <c r="AT22" s="96" t="s">
        <v>9</v>
      </c>
    </row>
    <row r="23" ht="12.75" customHeight="1">
      <c r="A23" s="14">
        <v>1.0</v>
      </c>
      <c r="B23" s="15" t="str">
        <f>'РАСПИСАНИЕ'!D9</f>
        <v>АЛЬФА-2 (ЕКБ)</v>
      </c>
      <c r="C23" s="16"/>
      <c r="D23" s="17"/>
      <c r="E23" s="18"/>
      <c r="F23" s="19">
        <v>15.0</v>
      </c>
      <c r="G23" s="20" t="s">
        <v>11</v>
      </c>
      <c r="H23" s="21">
        <v>12.0</v>
      </c>
      <c r="I23" s="19">
        <v>8.0</v>
      </c>
      <c r="J23" s="20" t="s">
        <v>11</v>
      </c>
      <c r="K23" s="21">
        <v>15.0</v>
      </c>
      <c r="L23" s="97">
        <v>15.0</v>
      </c>
      <c r="M23" s="98" t="s">
        <v>11</v>
      </c>
      <c r="N23" s="99">
        <v>0.0</v>
      </c>
      <c r="O23" s="22">
        <f>COUNTIFS(C27:N27,"=3")+COUNTIFS(C27:N27,"=2")</f>
        <v>2</v>
      </c>
      <c r="P23" s="23">
        <f>SUM(C27:N27)</f>
        <v>6</v>
      </c>
      <c r="Q23" s="24">
        <f>SUM(C26,F26,I26,L26)</f>
        <v>4</v>
      </c>
      <c r="R23" s="24">
        <f>SUM(K26,H26,E26,N26)</f>
        <v>2</v>
      </c>
      <c r="S23" s="25">
        <f>IF(R23=0,"MAX",(Q23/R23))</f>
        <v>2</v>
      </c>
      <c r="T23" s="26">
        <f>SUM(L23:L25,I23:I25,F23:F25,C23:C25)</f>
        <v>82</v>
      </c>
      <c r="U23" s="26">
        <f>SUM(N23:N25,K23:K25,H23:H25,E23:E25)</f>
        <v>55</v>
      </c>
      <c r="V23" s="25">
        <f>IF(U23=0,"MAX",(T23/U23))</f>
        <v>1.490909091</v>
      </c>
      <c r="W23" s="27">
        <v>2.0</v>
      </c>
      <c r="X23" s="28">
        <v>1.0</v>
      </c>
      <c r="Y23" s="15" t="str">
        <f>'РАСПИСАНИЕ'!I9</f>
        <v>НТГСПИ-1 (НИЖНИЙ ТАГИЛ)</v>
      </c>
      <c r="Z23" s="16"/>
      <c r="AA23" s="17"/>
      <c r="AB23" s="18"/>
      <c r="AC23" s="19">
        <v>15.0</v>
      </c>
      <c r="AD23" s="20" t="s">
        <v>11</v>
      </c>
      <c r="AE23" s="21">
        <v>7.0</v>
      </c>
      <c r="AF23" s="19">
        <v>9.0</v>
      </c>
      <c r="AG23" s="20" t="s">
        <v>11</v>
      </c>
      <c r="AH23" s="21">
        <v>15.0</v>
      </c>
      <c r="AI23" s="97">
        <v>15.0</v>
      </c>
      <c r="AJ23" s="98" t="s">
        <v>11</v>
      </c>
      <c r="AK23" s="99">
        <v>0.0</v>
      </c>
      <c r="AL23" s="22">
        <f>COUNTIFS(Z27:AK27,"=3")+COUNTIFS(Z27:AK27,"=2")</f>
        <v>2</v>
      </c>
      <c r="AM23" s="23">
        <f>SUM(Z27:AK27)</f>
        <v>5</v>
      </c>
      <c r="AN23" s="24">
        <f>SUM(Z26,AC26,AF26,AI26)</f>
        <v>4</v>
      </c>
      <c r="AO23" s="24">
        <f>SUM(AH26,AE26,AB26,AK26)</f>
        <v>3</v>
      </c>
      <c r="AP23" s="25">
        <f>IF(AO23=0,"MAX",(AN23/AO23))</f>
        <v>1.333333333</v>
      </c>
      <c r="AQ23" s="26">
        <f>SUM(AI23:AI25,AF23:AF25,AC23:AC25,Z23:Z25)</f>
        <v>87</v>
      </c>
      <c r="AR23" s="26">
        <f>SUM(AK23:AK25,AH23:AH25,AE23:AE25,AB23:AB25)</f>
        <v>64</v>
      </c>
      <c r="AS23" s="25">
        <f>IF(AR23=0,"MAX",(AQ23/AR23))</f>
        <v>1.359375</v>
      </c>
      <c r="AT23" s="29">
        <v>2.0</v>
      </c>
    </row>
    <row r="24" ht="12.75" customHeight="1">
      <c r="A24" s="30"/>
      <c r="B24" s="30"/>
      <c r="C24" s="31"/>
      <c r="D24" s="32"/>
      <c r="E24" s="33"/>
      <c r="F24" s="34">
        <v>15.0</v>
      </c>
      <c r="G24" s="20" t="s">
        <v>11</v>
      </c>
      <c r="H24" s="21">
        <v>12.0</v>
      </c>
      <c r="I24" s="34">
        <v>14.0</v>
      </c>
      <c r="J24" s="20" t="s">
        <v>11</v>
      </c>
      <c r="K24" s="21">
        <v>16.0</v>
      </c>
      <c r="L24" s="100">
        <v>15.0</v>
      </c>
      <c r="M24" s="98" t="s">
        <v>11</v>
      </c>
      <c r="N24" s="99">
        <v>0.0</v>
      </c>
      <c r="O24" s="30"/>
      <c r="P24" s="30"/>
      <c r="Q24" s="30"/>
      <c r="R24" s="30"/>
      <c r="S24" s="30"/>
      <c r="T24" s="30"/>
      <c r="U24" s="30"/>
      <c r="V24" s="30"/>
      <c r="W24" s="35"/>
      <c r="X24" s="36"/>
      <c r="Y24" s="30"/>
      <c r="Z24" s="31"/>
      <c r="AA24" s="32"/>
      <c r="AB24" s="33"/>
      <c r="AC24" s="34">
        <v>13.0</v>
      </c>
      <c r="AD24" s="20" t="s">
        <v>11</v>
      </c>
      <c r="AE24" s="21">
        <v>15.0</v>
      </c>
      <c r="AF24" s="34">
        <v>5.0</v>
      </c>
      <c r="AG24" s="20" t="s">
        <v>11</v>
      </c>
      <c r="AH24" s="21">
        <v>15.0</v>
      </c>
      <c r="AI24" s="100">
        <v>15.0</v>
      </c>
      <c r="AJ24" s="98" t="s">
        <v>11</v>
      </c>
      <c r="AK24" s="99">
        <v>0.0</v>
      </c>
      <c r="AL24" s="30"/>
      <c r="AM24" s="30"/>
      <c r="AN24" s="30"/>
      <c r="AO24" s="30"/>
      <c r="AP24" s="30"/>
      <c r="AQ24" s="30"/>
      <c r="AR24" s="30"/>
      <c r="AS24" s="30"/>
      <c r="AT24" s="30"/>
    </row>
    <row r="25" ht="12.75" customHeight="1">
      <c r="A25" s="30"/>
      <c r="B25" s="30"/>
      <c r="C25" s="31"/>
      <c r="D25" s="32"/>
      <c r="E25" s="33"/>
      <c r="F25" s="34"/>
      <c r="G25" s="20" t="s">
        <v>11</v>
      </c>
      <c r="H25" s="21"/>
      <c r="I25" s="34"/>
      <c r="J25" s="20" t="s">
        <v>11</v>
      </c>
      <c r="K25" s="21"/>
      <c r="L25" s="100"/>
      <c r="M25" s="98" t="s">
        <v>11</v>
      </c>
      <c r="N25" s="99"/>
      <c r="O25" s="30"/>
      <c r="P25" s="30"/>
      <c r="Q25" s="30"/>
      <c r="R25" s="30"/>
      <c r="S25" s="30"/>
      <c r="T25" s="30"/>
      <c r="U25" s="30"/>
      <c r="V25" s="30"/>
      <c r="W25" s="35"/>
      <c r="X25" s="36"/>
      <c r="Y25" s="30"/>
      <c r="Z25" s="31"/>
      <c r="AA25" s="32"/>
      <c r="AB25" s="33"/>
      <c r="AC25" s="34">
        <v>15.0</v>
      </c>
      <c r="AD25" s="20" t="s">
        <v>11</v>
      </c>
      <c r="AE25" s="21">
        <v>12.0</v>
      </c>
      <c r="AF25" s="34"/>
      <c r="AG25" s="20" t="s">
        <v>11</v>
      </c>
      <c r="AH25" s="21"/>
      <c r="AI25" s="100"/>
      <c r="AJ25" s="98" t="s">
        <v>11</v>
      </c>
      <c r="AK25" s="99"/>
      <c r="AL25" s="30"/>
      <c r="AM25" s="30"/>
      <c r="AN25" s="30"/>
      <c r="AO25" s="30"/>
      <c r="AP25" s="30"/>
      <c r="AQ25" s="30"/>
      <c r="AR25" s="30"/>
      <c r="AS25" s="30"/>
      <c r="AT25" s="30"/>
    </row>
    <row r="26" ht="12.75" customHeight="1">
      <c r="A26" s="30"/>
      <c r="B26" s="30"/>
      <c r="C26" s="31"/>
      <c r="D26" s="32"/>
      <c r="E26" s="33"/>
      <c r="F26" s="37">
        <v>2.0</v>
      </c>
      <c r="G26" s="38" t="s">
        <v>12</v>
      </c>
      <c r="H26" s="39">
        <v>0.0</v>
      </c>
      <c r="I26" s="37">
        <v>0.0</v>
      </c>
      <c r="J26" s="38" t="s">
        <v>12</v>
      </c>
      <c r="K26" s="39">
        <v>2.0</v>
      </c>
      <c r="L26" s="101">
        <v>2.0</v>
      </c>
      <c r="M26" s="102" t="s">
        <v>12</v>
      </c>
      <c r="N26" s="103">
        <v>0.0</v>
      </c>
      <c r="O26" s="30"/>
      <c r="P26" s="30"/>
      <c r="Q26" s="30"/>
      <c r="R26" s="30"/>
      <c r="S26" s="30"/>
      <c r="T26" s="30"/>
      <c r="U26" s="30"/>
      <c r="V26" s="30"/>
      <c r="W26" s="35"/>
      <c r="X26" s="36"/>
      <c r="Y26" s="30"/>
      <c r="Z26" s="31"/>
      <c r="AA26" s="32"/>
      <c r="AB26" s="33"/>
      <c r="AC26" s="37">
        <v>2.0</v>
      </c>
      <c r="AD26" s="38" t="s">
        <v>12</v>
      </c>
      <c r="AE26" s="39">
        <v>1.0</v>
      </c>
      <c r="AF26" s="37">
        <v>0.0</v>
      </c>
      <c r="AG26" s="38" t="s">
        <v>12</v>
      </c>
      <c r="AH26" s="39">
        <v>2.0</v>
      </c>
      <c r="AI26" s="101">
        <v>2.0</v>
      </c>
      <c r="AJ26" s="102" t="s">
        <v>12</v>
      </c>
      <c r="AK26" s="103">
        <v>0.0</v>
      </c>
      <c r="AL26" s="30"/>
      <c r="AM26" s="30"/>
      <c r="AN26" s="30"/>
      <c r="AO26" s="30"/>
      <c r="AP26" s="30"/>
      <c r="AQ26" s="30"/>
      <c r="AR26" s="30"/>
      <c r="AS26" s="30"/>
      <c r="AT26" s="30"/>
    </row>
    <row r="27" ht="12.75" customHeight="1">
      <c r="A27" s="40"/>
      <c r="B27" s="40"/>
      <c r="C27" s="41"/>
      <c r="D27" s="42"/>
      <c r="E27" s="43"/>
      <c r="F27" s="44">
        <v>3.0</v>
      </c>
      <c r="G27" s="45"/>
      <c r="H27" s="46"/>
      <c r="I27" s="44">
        <v>0.0</v>
      </c>
      <c r="J27" s="45"/>
      <c r="K27" s="46"/>
      <c r="L27" s="104">
        <v>3.0</v>
      </c>
      <c r="M27" s="45"/>
      <c r="N27" s="46"/>
      <c r="O27" s="40"/>
      <c r="P27" s="40"/>
      <c r="Q27" s="40"/>
      <c r="R27" s="40"/>
      <c r="S27" s="40"/>
      <c r="T27" s="40"/>
      <c r="U27" s="40"/>
      <c r="V27" s="40"/>
      <c r="W27" s="47"/>
      <c r="X27" s="48"/>
      <c r="Y27" s="40"/>
      <c r="Z27" s="41"/>
      <c r="AA27" s="42"/>
      <c r="AB27" s="43"/>
      <c r="AC27" s="44">
        <v>2.0</v>
      </c>
      <c r="AD27" s="45"/>
      <c r="AE27" s="46"/>
      <c r="AF27" s="44">
        <v>0.0</v>
      </c>
      <c r="AG27" s="45"/>
      <c r="AH27" s="46"/>
      <c r="AI27" s="104">
        <v>3.0</v>
      </c>
      <c r="AJ27" s="45"/>
      <c r="AK27" s="46"/>
      <c r="AL27" s="40"/>
      <c r="AM27" s="40"/>
      <c r="AN27" s="40"/>
      <c r="AO27" s="40"/>
      <c r="AP27" s="40"/>
      <c r="AQ27" s="40"/>
      <c r="AR27" s="40"/>
      <c r="AS27" s="40"/>
      <c r="AT27" s="40"/>
    </row>
    <row r="28" ht="12.75" customHeight="1">
      <c r="A28" s="49">
        <v>2.0</v>
      </c>
      <c r="B28" s="50" t="str">
        <f>'РАСПИСАНИЕ'!D10</f>
        <v>АВТОМАТИКА (ЕКБ)</v>
      </c>
      <c r="C28" s="51">
        <f t="shared" ref="C28:C31" si="25">H23</f>
        <v>12</v>
      </c>
      <c r="D28" s="52" t="s">
        <v>11</v>
      </c>
      <c r="E28" s="53">
        <f t="shared" ref="E28:E31" si="26">F23</f>
        <v>15</v>
      </c>
      <c r="F28" s="54"/>
      <c r="G28" s="55"/>
      <c r="H28" s="56"/>
      <c r="I28" s="19">
        <v>11.0</v>
      </c>
      <c r="J28" s="20" t="s">
        <v>11</v>
      </c>
      <c r="K28" s="21">
        <v>15.0</v>
      </c>
      <c r="L28" s="97">
        <v>15.0</v>
      </c>
      <c r="M28" s="98" t="s">
        <v>11</v>
      </c>
      <c r="N28" s="99">
        <v>0.0</v>
      </c>
      <c r="O28" s="22">
        <f>COUNTIFS(C32:N32,"=3")+COUNTIFS(C32:N32,"=2")</f>
        <v>1</v>
      </c>
      <c r="P28" s="23">
        <f>SUM(C32:N32)</f>
        <v>3</v>
      </c>
      <c r="Q28" s="24">
        <f>SUM(C31,F31,I31,L31)</f>
        <v>2</v>
      </c>
      <c r="R28" s="24">
        <f>SUM(K31,H31,E31,N31)</f>
        <v>4</v>
      </c>
      <c r="S28" s="25">
        <f>IF(R28=0,"MAX",(Q28/R28))</f>
        <v>0.5</v>
      </c>
      <c r="T28" s="26">
        <f>SUM(L28:L30,I28:I30,F28:F30,C28:C30)</f>
        <v>72</v>
      </c>
      <c r="U28" s="26">
        <f>SUM(N28:N30,K28:K30,H28:H30,E28:E30)</f>
        <v>60</v>
      </c>
      <c r="V28" s="25">
        <f>IF(U28=0,"MAX",(T28/U28))</f>
        <v>1.2</v>
      </c>
      <c r="W28" s="27"/>
      <c r="X28" s="57">
        <v>2.0</v>
      </c>
      <c r="Y28" s="50" t="str">
        <f>'РАСПИСАНИЕ'!I10</f>
        <v>ЭТАЛОН (ЕКБ)</v>
      </c>
      <c r="Z28" s="51">
        <f t="shared" ref="Z28:Z31" si="27">AE23</f>
        <v>7</v>
      </c>
      <c r="AA28" s="52" t="s">
        <v>11</v>
      </c>
      <c r="AB28" s="53">
        <f t="shared" ref="AB28:AB31" si="28">AC23</f>
        <v>15</v>
      </c>
      <c r="AC28" s="54"/>
      <c r="AD28" s="55"/>
      <c r="AE28" s="56"/>
      <c r="AF28" s="19">
        <v>3.0</v>
      </c>
      <c r="AG28" s="20" t="s">
        <v>11</v>
      </c>
      <c r="AH28" s="21">
        <v>15.0</v>
      </c>
      <c r="AI28" s="97">
        <v>15.0</v>
      </c>
      <c r="AJ28" s="98" t="s">
        <v>11</v>
      </c>
      <c r="AK28" s="99">
        <v>0.0</v>
      </c>
      <c r="AL28" s="22">
        <f>COUNTIFS(Z32:AK32,"=3")+COUNTIFS(Z32:AK32,"=2")</f>
        <v>1</v>
      </c>
      <c r="AM28" s="23">
        <f>SUM(Z32:AK32)</f>
        <v>4</v>
      </c>
      <c r="AN28" s="24">
        <f>SUM(Z31,AC31,AF31,AI31)</f>
        <v>3</v>
      </c>
      <c r="AO28" s="24">
        <f>SUM(AH31,AE31,AB31,AK31)</f>
        <v>4</v>
      </c>
      <c r="AP28" s="25">
        <f>IF(AO28=0,"MAX",(AN28/AO28))</f>
        <v>0.75</v>
      </c>
      <c r="AQ28" s="26">
        <f>SUM(AI28:AI30,AF28:AF30,AC28:AC30,Z28:Z30)</f>
        <v>76</v>
      </c>
      <c r="AR28" s="26">
        <f>SUM(AK28:AK30,AH28:AH30,AE28:AE30,AB28:AB30)</f>
        <v>73</v>
      </c>
      <c r="AS28" s="25">
        <f>IF(AR28=0,"MAX",(AQ28/AR28))</f>
        <v>1.04109589</v>
      </c>
      <c r="AT28" s="29">
        <v>3.0</v>
      </c>
    </row>
    <row r="29" ht="12.75" customHeight="1">
      <c r="A29" s="30"/>
      <c r="B29" s="30"/>
      <c r="C29" s="58">
        <f t="shared" si="25"/>
        <v>12</v>
      </c>
      <c r="D29" s="20" t="s">
        <v>11</v>
      </c>
      <c r="E29" s="59">
        <f t="shared" si="26"/>
        <v>15</v>
      </c>
      <c r="F29" s="60"/>
      <c r="G29" s="61"/>
      <c r="H29" s="62"/>
      <c r="I29" s="34">
        <v>7.0</v>
      </c>
      <c r="J29" s="20" t="s">
        <v>11</v>
      </c>
      <c r="K29" s="21">
        <v>15.0</v>
      </c>
      <c r="L29" s="100">
        <v>15.0</v>
      </c>
      <c r="M29" s="98" t="s">
        <v>11</v>
      </c>
      <c r="N29" s="99">
        <v>0.0</v>
      </c>
      <c r="O29" s="30"/>
      <c r="P29" s="30"/>
      <c r="Q29" s="30"/>
      <c r="R29" s="30"/>
      <c r="S29" s="30"/>
      <c r="T29" s="30"/>
      <c r="U29" s="30"/>
      <c r="V29" s="30"/>
      <c r="W29" s="35"/>
      <c r="X29" s="36"/>
      <c r="Y29" s="30"/>
      <c r="Z29" s="58">
        <f t="shared" si="27"/>
        <v>15</v>
      </c>
      <c r="AA29" s="20" t="s">
        <v>11</v>
      </c>
      <c r="AB29" s="59">
        <f t="shared" si="28"/>
        <v>13</v>
      </c>
      <c r="AC29" s="60"/>
      <c r="AD29" s="61"/>
      <c r="AE29" s="62"/>
      <c r="AF29" s="34">
        <v>9.0</v>
      </c>
      <c r="AG29" s="20" t="s">
        <v>11</v>
      </c>
      <c r="AH29" s="21">
        <v>15.0</v>
      </c>
      <c r="AI29" s="100">
        <v>15.0</v>
      </c>
      <c r="AJ29" s="98" t="s">
        <v>11</v>
      </c>
      <c r="AK29" s="99">
        <v>0.0</v>
      </c>
      <c r="AL29" s="30"/>
      <c r="AM29" s="30"/>
      <c r="AN29" s="30"/>
      <c r="AO29" s="30"/>
      <c r="AP29" s="30"/>
      <c r="AQ29" s="30"/>
      <c r="AR29" s="30"/>
      <c r="AS29" s="30"/>
      <c r="AT29" s="30"/>
    </row>
    <row r="30" ht="12.75" customHeight="1">
      <c r="A30" s="30"/>
      <c r="B30" s="30"/>
      <c r="C30" s="58" t="str">
        <f t="shared" si="25"/>
        <v/>
      </c>
      <c r="D30" s="20" t="s">
        <v>11</v>
      </c>
      <c r="E30" s="59" t="str">
        <f t="shared" si="26"/>
        <v/>
      </c>
      <c r="F30" s="60"/>
      <c r="G30" s="61"/>
      <c r="H30" s="62"/>
      <c r="I30" s="34"/>
      <c r="J30" s="20" t="s">
        <v>11</v>
      </c>
      <c r="K30" s="21"/>
      <c r="L30" s="100"/>
      <c r="M30" s="98" t="s">
        <v>11</v>
      </c>
      <c r="N30" s="99"/>
      <c r="O30" s="30"/>
      <c r="P30" s="30"/>
      <c r="Q30" s="30"/>
      <c r="R30" s="30"/>
      <c r="S30" s="30"/>
      <c r="T30" s="30"/>
      <c r="U30" s="30"/>
      <c r="V30" s="30"/>
      <c r="W30" s="35"/>
      <c r="X30" s="36"/>
      <c r="Y30" s="30"/>
      <c r="Z30" s="58">
        <f t="shared" si="27"/>
        <v>12</v>
      </c>
      <c r="AA30" s="20" t="s">
        <v>11</v>
      </c>
      <c r="AB30" s="59">
        <f t="shared" si="28"/>
        <v>15</v>
      </c>
      <c r="AC30" s="60"/>
      <c r="AD30" s="61"/>
      <c r="AE30" s="62"/>
      <c r="AF30" s="34"/>
      <c r="AG30" s="20" t="s">
        <v>11</v>
      </c>
      <c r="AH30" s="21"/>
      <c r="AI30" s="100"/>
      <c r="AJ30" s="98" t="s">
        <v>11</v>
      </c>
      <c r="AK30" s="99"/>
      <c r="AL30" s="30"/>
      <c r="AM30" s="30"/>
      <c r="AN30" s="30"/>
      <c r="AO30" s="30"/>
      <c r="AP30" s="30"/>
      <c r="AQ30" s="30"/>
      <c r="AR30" s="30"/>
      <c r="AS30" s="30"/>
      <c r="AT30" s="30"/>
    </row>
    <row r="31" ht="12.75" customHeight="1">
      <c r="A31" s="30"/>
      <c r="B31" s="30"/>
      <c r="C31" s="63">
        <f t="shared" si="25"/>
        <v>0</v>
      </c>
      <c r="D31" s="38" t="s">
        <v>12</v>
      </c>
      <c r="E31" s="64">
        <f t="shared" si="26"/>
        <v>2</v>
      </c>
      <c r="F31" s="60"/>
      <c r="G31" s="61"/>
      <c r="H31" s="62"/>
      <c r="I31" s="37">
        <v>0.0</v>
      </c>
      <c r="J31" s="38" t="s">
        <v>12</v>
      </c>
      <c r="K31" s="39">
        <v>2.0</v>
      </c>
      <c r="L31" s="101">
        <v>2.0</v>
      </c>
      <c r="M31" s="102" t="s">
        <v>12</v>
      </c>
      <c r="N31" s="103">
        <v>0.0</v>
      </c>
      <c r="O31" s="30"/>
      <c r="P31" s="30"/>
      <c r="Q31" s="30"/>
      <c r="R31" s="30"/>
      <c r="S31" s="30"/>
      <c r="T31" s="30"/>
      <c r="U31" s="30"/>
      <c r="V31" s="30"/>
      <c r="W31" s="35"/>
      <c r="X31" s="36"/>
      <c r="Y31" s="30"/>
      <c r="Z31" s="63">
        <f t="shared" si="27"/>
        <v>1</v>
      </c>
      <c r="AA31" s="38" t="s">
        <v>12</v>
      </c>
      <c r="AB31" s="64">
        <f t="shared" si="28"/>
        <v>2</v>
      </c>
      <c r="AC31" s="60"/>
      <c r="AD31" s="61"/>
      <c r="AE31" s="62"/>
      <c r="AF31" s="37">
        <v>0.0</v>
      </c>
      <c r="AG31" s="38" t="s">
        <v>12</v>
      </c>
      <c r="AH31" s="39">
        <v>2.0</v>
      </c>
      <c r="AI31" s="101">
        <v>2.0</v>
      </c>
      <c r="AJ31" s="102" t="s">
        <v>12</v>
      </c>
      <c r="AK31" s="103">
        <v>0.0</v>
      </c>
      <c r="AL31" s="30"/>
      <c r="AM31" s="30"/>
      <c r="AN31" s="30"/>
      <c r="AO31" s="30"/>
      <c r="AP31" s="30"/>
      <c r="AQ31" s="30"/>
      <c r="AR31" s="30"/>
      <c r="AS31" s="30"/>
      <c r="AT31" s="30"/>
    </row>
    <row r="32" ht="12.75" customHeight="1">
      <c r="A32" s="40"/>
      <c r="B32" s="40"/>
      <c r="C32" s="65">
        <f>ifs(F27=3,0,F27=2,1,F27=1,2,F27=0,3,F27="-","-")</f>
        <v>0</v>
      </c>
      <c r="D32" s="45"/>
      <c r="E32" s="46"/>
      <c r="F32" s="66"/>
      <c r="G32" s="67"/>
      <c r="H32" s="68"/>
      <c r="I32" s="44">
        <v>0.0</v>
      </c>
      <c r="J32" s="45"/>
      <c r="K32" s="46"/>
      <c r="L32" s="104">
        <v>3.0</v>
      </c>
      <c r="M32" s="45"/>
      <c r="N32" s="46"/>
      <c r="O32" s="40"/>
      <c r="P32" s="40"/>
      <c r="Q32" s="40"/>
      <c r="R32" s="40"/>
      <c r="S32" s="40"/>
      <c r="T32" s="40"/>
      <c r="U32" s="40"/>
      <c r="V32" s="40"/>
      <c r="W32" s="47"/>
      <c r="X32" s="48"/>
      <c r="Y32" s="40"/>
      <c r="Z32" s="65">
        <f>ifs(AC27=3,0,AC27=2,1,AC27=1,2,AC27=0,3,AC27="-","-")</f>
        <v>1</v>
      </c>
      <c r="AA32" s="45"/>
      <c r="AB32" s="46"/>
      <c r="AC32" s="66"/>
      <c r="AD32" s="67"/>
      <c r="AE32" s="68"/>
      <c r="AF32" s="44">
        <v>0.0</v>
      </c>
      <c r="AG32" s="45"/>
      <c r="AH32" s="46"/>
      <c r="AI32" s="104">
        <v>3.0</v>
      </c>
      <c r="AJ32" s="45"/>
      <c r="AK32" s="46"/>
      <c r="AL32" s="40"/>
      <c r="AM32" s="40"/>
      <c r="AN32" s="40"/>
      <c r="AO32" s="40"/>
      <c r="AP32" s="40"/>
      <c r="AQ32" s="40"/>
      <c r="AR32" s="40"/>
      <c r="AS32" s="40"/>
      <c r="AT32" s="40"/>
    </row>
    <row r="33" ht="12.75" customHeight="1">
      <c r="A33" s="49">
        <v>3.0</v>
      </c>
      <c r="B33" s="69" t="str">
        <f>'РАСПИСАНИЕ'!D11</f>
        <v>УРАЛОЧКА (НИЖНИЙ ТАГИЛ)</v>
      </c>
      <c r="C33" s="51">
        <f t="shared" ref="C33:C36" si="29">K23</f>
        <v>15</v>
      </c>
      <c r="D33" s="52" t="s">
        <v>11</v>
      </c>
      <c r="E33" s="53">
        <f t="shared" ref="E33:E36" si="30">I23</f>
        <v>8</v>
      </c>
      <c r="F33" s="51">
        <f t="shared" ref="F33:F36" si="31">K28</f>
        <v>15</v>
      </c>
      <c r="G33" s="52" t="s">
        <v>11</v>
      </c>
      <c r="H33" s="53">
        <f t="shared" ref="H33:H36" si="32">I28</f>
        <v>11</v>
      </c>
      <c r="I33" s="70"/>
      <c r="J33" s="71"/>
      <c r="K33" s="72"/>
      <c r="L33" s="97">
        <v>15.0</v>
      </c>
      <c r="M33" s="98" t="s">
        <v>11</v>
      </c>
      <c r="N33" s="99">
        <v>0.0</v>
      </c>
      <c r="O33" s="22">
        <f>COUNTIFS(C37:N37,"=3")+COUNTIFS(C37:N37,"=2")</f>
        <v>3</v>
      </c>
      <c r="P33" s="23">
        <f>SUM(C37:N37)</f>
        <v>9</v>
      </c>
      <c r="Q33" s="24">
        <f>SUM(C36,F36,I36,L36)</f>
        <v>6</v>
      </c>
      <c r="R33" s="24">
        <f>SUM(K36,H36,E36,N36)</f>
        <v>0</v>
      </c>
      <c r="S33" s="25" t="str">
        <f>IF(R33=0,"MAX",(Q33/R33))</f>
        <v>MAX</v>
      </c>
      <c r="T33" s="26">
        <f>SUM(L33:L35,I33:I35,F33:F35,C33:C35)</f>
        <v>91</v>
      </c>
      <c r="U33" s="26">
        <f>SUM(N33:N35,K33:K35,H33:H35,E33:E35)</f>
        <v>40</v>
      </c>
      <c r="V33" s="25">
        <f>IF(U33=0,"MAX",(T33/U33))</f>
        <v>2.275</v>
      </c>
      <c r="W33" s="27">
        <v>1.0</v>
      </c>
      <c r="X33" s="57">
        <v>3.0</v>
      </c>
      <c r="Y33" s="69" t="str">
        <f>'РАСПИСАНИЕ'!I11</f>
        <v>УОР N1 (ЕКБ)</v>
      </c>
      <c r="Z33" s="51">
        <f t="shared" ref="Z33:Z36" si="33">AH23</f>
        <v>15</v>
      </c>
      <c r="AA33" s="52" t="s">
        <v>11</v>
      </c>
      <c r="AB33" s="53">
        <f t="shared" ref="AB33:AB36" si="34">AF23</f>
        <v>9</v>
      </c>
      <c r="AC33" s="51">
        <f t="shared" ref="AC33:AC36" si="35">AH28</f>
        <v>15</v>
      </c>
      <c r="AD33" s="52" t="s">
        <v>11</v>
      </c>
      <c r="AE33" s="53">
        <f t="shared" ref="AE33:AE36" si="36">AF28</f>
        <v>3</v>
      </c>
      <c r="AF33" s="70"/>
      <c r="AG33" s="71"/>
      <c r="AH33" s="72"/>
      <c r="AI33" s="97">
        <v>15.0</v>
      </c>
      <c r="AJ33" s="98" t="s">
        <v>11</v>
      </c>
      <c r="AK33" s="99">
        <v>0.0</v>
      </c>
      <c r="AL33" s="22">
        <f>COUNTIFS(Z37:AK37,"=3")+COUNTIFS(Z37:AK37,"=2")</f>
        <v>3</v>
      </c>
      <c r="AM33" s="23">
        <f>SUM(Z37:AK37)</f>
        <v>9</v>
      </c>
      <c r="AN33" s="24">
        <f>SUM(Z36,AC36,AF36,AI36)</f>
        <v>6</v>
      </c>
      <c r="AO33" s="24">
        <f>SUM(AH36,AE36,AB36,AK36)</f>
        <v>0</v>
      </c>
      <c r="AP33" s="25" t="str">
        <f>IF(AO33=0,"MAX",(AN33/AO33))</f>
        <v>MAX</v>
      </c>
      <c r="AQ33" s="26">
        <f>SUM(AI33:AI35,AF33:AF35,AC33:AC35,Z33:Z35)</f>
        <v>90</v>
      </c>
      <c r="AR33" s="26">
        <f>SUM(AK33:AK35,AH33:AH35,AE33:AE35,AB33:AB35)</f>
        <v>26</v>
      </c>
      <c r="AS33" s="25">
        <f>IF(AR33=0,"MAX",(AQ33/AR33))</f>
        <v>3.461538462</v>
      </c>
      <c r="AT33" s="29">
        <v>1.0</v>
      </c>
    </row>
    <row r="34" ht="12.75" customHeight="1">
      <c r="A34" s="30"/>
      <c r="B34" s="30"/>
      <c r="C34" s="58">
        <f t="shared" si="29"/>
        <v>16</v>
      </c>
      <c r="D34" s="20" t="s">
        <v>11</v>
      </c>
      <c r="E34" s="59">
        <f t="shared" si="30"/>
        <v>14</v>
      </c>
      <c r="F34" s="58">
        <f t="shared" si="31"/>
        <v>15</v>
      </c>
      <c r="G34" s="20" t="s">
        <v>11</v>
      </c>
      <c r="H34" s="59">
        <f t="shared" si="32"/>
        <v>7</v>
      </c>
      <c r="I34" s="31"/>
      <c r="J34" s="32"/>
      <c r="K34" s="33"/>
      <c r="L34" s="100">
        <v>15.0</v>
      </c>
      <c r="M34" s="98" t="s">
        <v>11</v>
      </c>
      <c r="N34" s="99">
        <v>0.0</v>
      </c>
      <c r="O34" s="30"/>
      <c r="P34" s="30"/>
      <c r="Q34" s="30"/>
      <c r="R34" s="30"/>
      <c r="S34" s="30"/>
      <c r="T34" s="30"/>
      <c r="U34" s="30"/>
      <c r="V34" s="30"/>
      <c r="W34" s="35"/>
      <c r="X34" s="36"/>
      <c r="Y34" s="30"/>
      <c r="Z34" s="58">
        <f t="shared" si="33"/>
        <v>15</v>
      </c>
      <c r="AA34" s="20" t="s">
        <v>11</v>
      </c>
      <c r="AB34" s="59">
        <f t="shared" si="34"/>
        <v>5</v>
      </c>
      <c r="AC34" s="58">
        <f t="shared" si="35"/>
        <v>15</v>
      </c>
      <c r="AD34" s="20" t="s">
        <v>11</v>
      </c>
      <c r="AE34" s="59">
        <f t="shared" si="36"/>
        <v>9</v>
      </c>
      <c r="AF34" s="31"/>
      <c r="AG34" s="32"/>
      <c r="AH34" s="33"/>
      <c r="AI34" s="100">
        <v>15.0</v>
      </c>
      <c r="AJ34" s="98" t="s">
        <v>11</v>
      </c>
      <c r="AK34" s="99">
        <v>0.0</v>
      </c>
      <c r="AL34" s="30"/>
      <c r="AM34" s="30"/>
      <c r="AN34" s="30"/>
      <c r="AO34" s="30"/>
      <c r="AP34" s="30"/>
      <c r="AQ34" s="30"/>
      <c r="AR34" s="30"/>
      <c r="AS34" s="30"/>
      <c r="AT34" s="30"/>
    </row>
    <row r="35" ht="12.75" customHeight="1">
      <c r="A35" s="30"/>
      <c r="B35" s="30"/>
      <c r="C35" s="58" t="str">
        <f t="shared" si="29"/>
        <v/>
      </c>
      <c r="D35" s="20" t="s">
        <v>11</v>
      </c>
      <c r="E35" s="59" t="str">
        <f t="shared" si="30"/>
        <v/>
      </c>
      <c r="F35" s="58" t="str">
        <f t="shared" si="31"/>
        <v/>
      </c>
      <c r="G35" s="20" t="s">
        <v>11</v>
      </c>
      <c r="H35" s="59" t="str">
        <f t="shared" si="32"/>
        <v/>
      </c>
      <c r="I35" s="31"/>
      <c r="J35" s="32"/>
      <c r="K35" s="33"/>
      <c r="L35" s="100"/>
      <c r="M35" s="98" t="s">
        <v>11</v>
      </c>
      <c r="N35" s="99"/>
      <c r="O35" s="30"/>
      <c r="P35" s="30"/>
      <c r="Q35" s="30"/>
      <c r="R35" s="30"/>
      <c r="S35" s="30"/>
      <c r="T35" s="30"/>
      <c r="U35" s="30"/>
      <c r="V35" s="30"/>
      <c r="W35" s="35"/>
      <c r="X35" s="36"/>
      <c r="Y35" s="30"/>
      <c r="Z35" s="58" t="str">
        <f t="shared" si="33"/>
        <v/>
      </c>
      <c r="AA35" s="20" t="s">
        <v>11</v>
      </c>
      <c r="AB35" s="59" t="str">
        <f t="shared" si="34"/>
        <v/>
      </c>
      <c r="AC35" s="58" t="str">
        <f t="shared" si="35"/>
        <v/>
      </c>
      <c r="AD35" s="20" t="s">
        <v>11</v>
      </c>
      <c r="AE35" s="59" t="str">
        <f t="shared" si="36"/>
        <v/>
      </c>
      <c r="AF35" s="31"/>
      <c r="AG35" s="32"/>
      <c r="AH35" s="33"/>
      <c r="AI35" s="100"/>
      <c r="AJ35" s="98" t="s">
        <v>11</v>
      </c>
      <c r="AK35" s="99"/>
      <c r="AL35" s="30"/>
      <c r="AM35" s="30"/>
      <c r="AN35" s="30"/>
      <c r="AO35" s="30"/>
      <c r="AP35" s="30"/>
      <c r="AQ35" s="30"/>
      <c r="AR35" s="30"/>
      <c r="AS35" s="30"/>
      <c r="AT35" s="30"/>
    </row>
    <row r="36" ht="12.75" customHeight="1">
      <c r="A36" s="30"/>
      <c r="B36" s="30"/>
      <c r="C36" s="63">
        <f t="shared" si="29"/>
        <v>2</v>
      </c>
      <c r="D36" s="38" t="s">
        <v>12</v>
      </c>
      <c r="E36" s="64">
        <f t="shared" si="30"/>
        <v>0</v>
      </c>
      <c r="F36" s="73">
        <f t="shared" si="31"/>
        <v>2</v>
      </c>
      <c r="G36" s="38" t="s">
        <v>12</v>
      </c>
      <c r="H36" s="64">
        <f t="shared" si="32"/>
        <v>0</v>
      </c>
      <c r="I36" s="31"/>
      <c r="J36" s="32"/>
      <c r="K36" s="33"/>
      <c r="L36" s="101">
        <v>2.0</v>
      </c>
      <c r="M36" s="102" t="s">
        <v>12</v>
      </c>
      <c r="N36" s="103">
        <v>0.0</v>
      </c>
      <c r="O36" s="30"/>
      <c r="P36" s="30"/>
      <c r="Q36" s="30"/>
      <c r="R36" s="30"/>
      <c r="S36" s="30"/>
      <c r="T36" s="30"/>
      <c r="U36" s="30"/>
      <c r="V36" s="30"/>
      <c r="W36" s="35"/>
      <c r="X36" s="36"/>
      <c r="Y36" s="30"/>
      <c r="Z36" s="63">
        <f t="shared" si="33"/>
        <v>2</v>
      </c>
      <c r="AA36" s="38" t="s">
        <v>12</v>
      </c>
      <c r="AB36" s="64">
        <f t="shared" si="34"/>
        <v>0</v>
      </c>
      <c r="AC36" s="73">
        <f t="shared" si="35"/>
        <v>2</v>
      </c>
      <c r="AD36" s="38" t="s">
        <v>12</v>
      </c>
      <c r="AE36" s="64">
        <f t="shared" si="36"/>
        <v>0</v>
      </c>
      <c r="AF36" s="31"/>
      <c r="AG36" s="32"/>
      <c r="AH36" s="33"/>
      <c r="AI36" s="101">
        <v>2.0</v>
      </c>
      <c r="AJ36" s="102" t="s">
        <v>12</v>
      </c>
      <c r="AK36" s="103">
        <v>0.0</v>
      </c>
      <c r="AL36" s="30"/>
      <c r="AM36" s="30"/>
      <c r="AN36" s="30"/>
      <c r="AO36" s="30"/>
      <c r="AP36" s="30"/>
      <c r="AQ36" s="30"/>
      <c r="AR36" s="30"/>
      <c r="AS36" s="30"/>
      <c r="AT36" s="30"/>
    </row>
    <row r="37" ht="12.75" customHeight="1">
      <c r="A37" s="40"/>
      <c r="B37" s="40"/>
      <c r="C37" s="65">
        <f>ifs(I27=3,0,I27=2,1,I27=1,2,I27=0,3,I27="-","-")</f>
        <v>3</v>
      </c>
      <c r="D37" s="45"/>
      <c r="E37" s="46"/>
      <c r="F37" s="65">
        <f>ifs(I32=3,0,I32=2,1,I32=1,2,I32=0,3,I32="-","-")</f>
        <v>3</v>
      </c>
      <c r="G37" s="45"/>
      <c r="H37" s="46"/>
      <c r="I37" s="41"/>
      <c r="J37" s="42"/>
      <c r="K37" s="43"/>
      <c r="L37" s="104">
        <v>3.0</v>
      </c>
      <c r="M37" s="45"/>
      <c r="N37" s="46"/>
      <c r="O37" s="40"/>
      <c r="P37" s="40"/>
      <c r="Q37" s="40"/>
      <c r="R37" s="40"/>
      <c r="S37" s="40"/>
      <c r="T37" s="40"/>
      <c r="U37" s="40"/>
      <c r="V37" s="40"/>
      <c r="W37" s="47"/>
      <c r="X37" s="48"/>
      <c r="Y37" s="40"/>
      <c r="Z37" s="65">
        <f>ifs(AF27=3,0,AF27=2,1,AF27=1,2,AF27=0,3,AF27="-","-")</f>
        <v>3</v>
      </c>
      <c r="AA37" s="45"/>
      <c r="AB37" s="46"/>
      <c r="AC37" s="65">
        <f>ifs(AF32=3,0,AF32=2,1,AF32=1,2,AF32=0,3,AF32="-","-")</f>
        <v>3</v>
      </c>
      <c r="AD37" s="45"/>
      <c r="AE37" s="46"/>
      <c r="AF37" s="41"/>
      <c r="AG37" s="42"/>
      <c r="AH37" s="43"/>
      <c r="AI37" s="104">
        <v>3.0</v>
      </c>
      <c r="AJ37" s="45"/>
      <c r="AK37" s="46"/>
      <c r="AL37" s="40"/>
      <c r="AM37" s="40"/>
      <c r="AN37" s="40"/>
      <c r="AO37" s="40"/>
      <c r="AP37" s="40"/>
      <c r="AQ37" s="40"/>
      <c r="AR37" s="40"/>
      <c r="AS37" s="40"/>
      <c r="AT37" s="40"/>
    </row>
    <row r="38" ht="12.75" customHeight="1">
      <c r="A38" s="49">
        <v>4.0</v>
      </c>
      <c r="B38" s="105" t="s">
        <v>15</v>
      </c>
      <c r="C38" s="51">
        <f t="shared" ref="C38:C41" si="37">N23</f>
        <v>0</v>
      </c>
      <c r="D38" s="52" t="s">
        <v>11</v>
      </c>
      <c r="E38" s="53">
        <f t="shared" ref="E38:E41" si="38">L23</f>
        <v>15</v>
      </c>
      <c r="F38" s="51">
        <f t="shared" ref="F38:F41" si="39">N28</f>
        <v>0</v>
      </c>
      <c r="G38" s="52" t="s">
        <v>11</v>
      </c>
      <c r="H38" s="53">
        <f t="shared" ref="H38:H41" si="40">L28</f>
        <v>15</v>
      </c>
      <c r="I38" s="51">
        <f t="shared" ref="I38:I41" si="41">N33</f>
        <v>0</v>
      </c>
      <c r="J38" s="52" t="s">
        <v>11</v>
      </c>
      <c r="K38" s="53">
        <f t="shared" ref="K38:K41" si="42">L33</f>
        <v>15</v>
      </c>
      <c r="L38" s="70"/>
      <c r="M38" s="71"/>
      <c r="N38" s="72"/>
      <c r="O38" s="22">
        <f>COUNTIFS(C42:N42,"=3")+COUNTIFS(C42:N42,"=2")</f>
        <v>0</v>
      </c>
      <c r="P38" s="23">
        <f>SUM(C42:N42)</f>
        <v>0</v>
      </c>
      <c r="Q38" s="24">
        <f>SUM(C41,F41,I41,L41)</f>
        <v>0</v>
      </c>
      <c r="R38" s="24">
        <f>SUM(K41,H41,E41,N41)</f>
        <v>6</v>
      </c>
      <c r="S38" s="25">
        <f>IF(R38=0,"MAX",(Q38/R38))</f>
        <v>0</v>
      </c>
      <c r="T38" s="26">
        <f>SUM(L38:L40,I38:I40,F38:F40,C38:C40)</f>
        <v>0</v>
      </c>
      <c r="U38" s="26">
        <f>SUM(N38:N40,K38:K40,H38:H40,E38:E40)</f>
        <v>90</v>
      </c>
      <c r="V38" s="25">
        <f>IF(U38=0,"MAX",(T38/U38))</f>
        <v>0</v>
      </c>
      <c r="W38" s="27" t="s">
        <v>16</v>
      </c>
      <c r="X38" s="57">
        <v>4.0</v>
      </c>
      <c r="Y38" s="105" t="s">
        <v>15</v>
      </c>
      <c r="Z38" s="106">
        <f t="shared" ref="Z38:Z41" si="43">AK23</f>
        <v>0</v>
      </c>
      <c r="AA38" s="107" t="s">
        <v>11</v>
      </c>
      <c r="AB38" s="108">
        <f t="shared" ref="AB38:AB41" si="44">AI23</f>
        <v>15</v>
      </c>
      <c r="AC38" s="106">
        <f t="shared" ref="AC38:AC41" si="45">AK28</f>
        <v>0</v>
      </c>
      <c r="AD38" s="107" t="s">
        <v>11</v>
      </c>
      <c r="AE38" s="108">
        <f t="shared" ref="AE38:AE41" si="46">AI28</f>
        <v>15</v>
      </c>
      <c r="AF38" s="106">
        <f t="shared" ref="AF38:AF41" si="47">AK33</f>
        <v>0</v>
      </c>
      <c r="AG38" s="107" t="s">
        <v>11</v>
      </c>
      <c r="AH38" s="108">
        <f t="shared" ref="AH38:AH41" si="48">AI33</f>
        <v>15</v>
      </c>
      <c r="AI38" s="70"/>
      <c r="AJ38" s="71"/>
      <c r="AK38" s="72"/>
      <c r="AL38" s="22">
        <f>COUNTIFS(Z42:AK42,"=3")+COUNTIFS(Z42:AK42,"=2")</f>
        <v>0</v>
      </c>
      <c r="AM38" s="23">
        <f>SUM(Z42:AK42)</f>
        <v>0</v>
      </c>
      <c r="AN38" s="24">
        <f>SUM(Z41,AC41,AF41,AI41)</f>
        <v>0</v>
      </c>
      <c r="AO38" s="24">
        <f>SUM(AH41,AE41,AB41,AK41)</f>
        <v>6</v>
      </c>
      <c r="AP38" s="25">
        <f>IF(AO38=0,"MAX",(AN38/AO38))</f>
        <v>0</v>
      </c>
      <c r="AQ38" s="26">
        <f>SUM(AI38:AI40,AF38:AF40,AC38:AC40,Z38:Z40)</f>
        <v>0</v>
      </c>
      <c r="AR38" s="26">
        <f>SUM(AK38:AK40,AH38:AH40,AE38:AE40,AB38:AB40)</f>
        <v>90</v>
      </c>
      <c r="AS38" s="25">
        <f>IF(AR38=0,"MAX",(AQ38/AR38))</f>
        <v>0</v>
      </c>
      <c r="AT38" s="29" t="s">
        <v>16</v>
      </c>
    </row>
    <row r="39" ht="12.75" customHeight="1">
      <c r="A39" s="30"/>
      <c r="B39" s="30"/>
      <c r="C39" s="58">
        <f t="shared" si="37"/>
        <v>0</v>
      </c>
      <c r="D39" s="20" t="s">
        <v>11</v>
      </c>
      <c r="E39" s="59">
        <f t="shared" si="38"/>
        <v>15</v>
      </c>
      <c r="F39" s="58">
        <f t="shared" si="39"/>
        <v>0</v>
      </c>
      <c r="G39" s="20" t="s">
        <v>11</v>
      </c>
      <c r="H39" s="59">
        <f t="shared" si="40"/>
        <v>15</v>
      </c>
      <c r="I39" s="58">
        <f t="shared" si="41"/>
        <v>0</v>
      </c>
      <c r="J39" s="20" t="s">
        <v>11</v>
      </c>
      <c r="K39" s="59">
        <f t="shared" si="42"/>
        <v>15</v>
      </c>
      <c r="L39" s="31"/>
      <c r="M39" s="32"/>
      <c r="N39" s="33"/>
      <c r="O39" s="30"/>
      <c r="P39" s="30"/>
      <c r="Q39" s="30"/>
      <c r="R39" s="30"/>
      <c r="S39" s="30"/>
      <c r="T39" s="30"/>
      <c r="U39" s="30"/>
      <c r="V39" s="30"/>
      <c r="W39" s="35"/>
      <c r="X39" s="36"/>
      <c r="Y39" s="30"/>
      <c r="Z39" s="109">
        <f t="shared" si="43"/>
        <v>0</v>
      </c>
      <c r="AA39" s="98" t="s">
        <v>11</v>
      </c>
      <c r="AB39" s="110">
        <f t="shared" si="44"/>
        <v>15</v>
      </c>
      <c r="AC39" s="109">
        <f t="shared" si="45"/>
        <v>0</v>
      </c>
      <c r="AD39" s="98" t="s">
        <v>11</v>
      </c>
      <c r="AE39" s="110">
        <f t="shared" si="46"/>
        <v>15</v>
      </c>
      <c r="AF39" s="109">
        <f t="shared" si="47"/>
        <v>0</v>
      </c>
      <c r="AG39" s="98" t="s">
        <v>11</v>
      </c>
      <c r="AH39" s="110">
        <f t="shared" si="48"/>
        <v>15</v>
      </c>
      <c r="AI39" s="31"/>
      <c r="AJ39" s="32"/>
      <c r="AK39" s="33"/>
      <c r="AL39" s="30"/>
      <c r="AM39" s="30"/>
      <c r="AN39" s="30"/>
      <c r="AO39" s="30"/>
      <c r="AP39" s="30"/>
      <c r="AQ39" s="30"/>
      <c r="AR39" s="30"/>
      <c r="AS39" s="30"/>
      <c r="AT39" s="30"/>
    </row>
    <row r="40" ht="12.75" customHeight="1">
      <c r="A40" s="30"/>
      <c r="B40" s="30"/>
      <c r="C40" s="58" t="str">
        <f t="shared" si="37"/>
        <v/>
      </c>
      <c r="D40" s="20" t="s">
        <v>11</v>
      </c>
      <c r="E40" s="59" t="str">
        <f t="shared" si="38"/>
        <v/>
      </c>
      <c r="F40" s="58" t="str">
        <f t="shared" si="39"/>
        <v/>
      </c>
      <c r="G40" s="20" t="s">
        <v>11</v>
      </c>
      <c r="H40" s="59" t="str">
        <f t="shared" si="40"/>
        <v/>
      </c>
      <c r="I40" s="58" t="str">
        <f t="shared" si="41"/>
        <v/>
      </c>
      <c r="J40" s="20" t="s">
        <v>11</v>
      </c>
      <c r="K40" s="59" t="str">
        <f t="shared" si="42"/>
        <v/>
      </c>
      <c r="L40" s="31"/>
      <c r="M40" s="32"/>
      <c r="N40" s="33"/>
      <c r="O40" s="30"/>
      <c r="P40" s="30"/>
      <c r="Q40" s="30"/>
      <c r="R40" s="30"/>
      <c r="S40" s="30"/>
      <c r="T40" s="30"/>
      <c r="U40" s="30"/>
      <c r="V40" s="30"/>
      <c r="W40" s="35"/>
      <c r="X40" s="36"/>
      <c r="Y40" s="30"/>
      <c r="Z40" s="109" t="str">
        <f t="shared" si="43"/>
        <v/>
      </c>
      <c r="AA40" s="98" t="s">
        <v>11</v>
      </c>
      <c r="AB40" s="110" t="str">
        <f t="shared" si="44"/>
        <v/>
      </c>
      <c r="AC40" s="109" t="str">
        <f t="shared" si="45"/>
        <v/>
      </c>
      <c r="AD40" s="98" t="s">
        <v>11</v>
      </c>
      <c r="AE40" s="110" t="str">
        <f t="shared" si="46"/>
        <v/>
      </c>
      <c r="AF40" s="109" t="str">
        <f t="shared" si="47"/>
        <v/>
      </c>
      <c r="AG40" s="98" t="s">
        <v>11</v>
      </c>
      <c r="AH40" s="110" t="str">
        <f t="shared" si="48"/>
        <v/>
      </c>
      <c r="AI40" s="31"/>
      <c r="AJ40" s="32"/>
      <c r="AK40" s="33"/>
      <c r="AL40" s="30"/>
      <c r="AM40" s="30"/>
      <c r="AN40" s="30"/>
      <c r="AO40" s="30"/>
      <c r="AP40" s="30"/>
      <c r="AQ40" s="30"/>
      <c r="AR40" s="30"/>
      <c r="AS40" s="30"/>
      <c r="AT40" s="30"/>
    </row>
    <row r="41" ht="12.75" customHeight="1">
      <c r="A41" s="30"/>
      <c r="B41" s="30"/>
      <c r="C41" s="63">
        <f t="shared" si="37"/>
        <v>0</v>
      </c>
      <c r="D41" s="38" t="s">
        <v>12</v>
      </c>
      <c r="E41" s="64">
        <f t="shared" si="38"/>
        <v>2</v>
      </c>
      <c r="F41" s="73">
        <f t="shared" si="39"/>
        <v>0</v>
      </c>
      <c r="G41" s="38" t="s">
        <v>12</v>
      </c>
      <c r="H41" s="64">
        <f t="shared" si="40"/>
        <v>2</v>
      </c>
      <c r="I41" s="73">
        <f t="shared" si="41"/>
        <v>0</v>
      </c>
      <c r="J41" s="38" t="s">
        <v>12</v>
      </c>
      <c r="K41" s="64">
        <f t="shared" si="42"/>
        <v>2</v>
      </c>
      <c r="L41" s="31"/>
      <c r="M41" s="32"/>
      <c r="N41" s="33"/>
      <c r="O41" s="30"/>
      <c r="P41" s="30"/>
      <c r="Q41" s="30"/>
      <c r="R41" s="30"/>
      <c r="S41" s="30"/>
      <c r="T41" s="30"/>
      <c r="U41" s="30"/>
      <c r="V41" s="30"/>
      <c r="W41" s="35"/>
      <c r="X41" s="36"/>
      <c r="Y41" s="30"/>
      <c r="Z41" s="111">
        <f t="shared" si="43"/>
        <v>0</v>
      </c>
      <c r="AA41" s="102" t="s">
        <v>12</v>
      </c>
      <c r="AB41" s="112">
        <f t="shared" si="44"/>
        <v>2</v>
      </c>
      <c r="AC41" s="113">
        <f t="shared" si="45"/>
        <v>0</v>
      </c>
      <c r="AD41" s="102" t="s">
        <v>12</v>
      </c>
      <c r="AE41" s="112">
        <f t="shared" si="46"/>
        <v>2</v>
      </c>
      <c r="AF41" s="113">
        <f t="shared" si="47"/>
        <v>0</v>
      </c>
      <c r="AG41" s="102" t="s">
        <v>12</v>
      </c>
      <c r="AH41" s="112">
        <f t="shared" si="48"/>
        <v>2</v>
      </c>
      <c r="AI41" s="31"/>
      <c r="AJ41" s="32"/>
      <c r="AK41" s="33"/>
      <c r="AL41" s="30"/>
      <c r="AM41" s="30"/>
      <c r="AN41" s="30"/>
      <c r="AO41" s="30"/>
      <c r="AP41" s="30"/>
      <c r="AQ41" s="30"/>
      <c r="AR41" s="30"/>
      <c r="AS41" s="30"/>
      <c r="AT41" s="30"/>
    </row>
    <row r="42" ht="12.75" customHeight="1">
      <c r="A42" s="74"/>
      <c r="B42" s="74"/>
      <c r="C42" s="75">
        <f>ifs(L27=3,0,L27=2,1,L27=1,2,L27=0,3,L27="-","-")</f>
        <v>0</v>
      </c>
      <c r="D42" s="76"/>
      <c r="E42" s="77"/>
      <c r="F42" s="75">
        <f>ifs(L32=3,0,L32=2,1,L32=1,2,L32=0,3,L32="-","-")</f>
        <v>0</v>
      </c>
      <c r="G42" s="76"/>
      <c r="H42" s="77"/>
      <c r="I42" s="75">
        <f>ifs(L37=3,0,L37=2,1,L37=1,2,L37=0,3,L37="-","-")</f>
        <v>0</v>
      </c>
      <c r="J42" s="76"/>
      <c r="K42" s="77"/>
      <c r="L42" s="78"/>
      <c r="M42" s="79"/>
      <c r="N42" s="80"/>
      <c r="O42" s="74"/>
      <c r="P42" s="74"/>
      <c r="Q42" s="74"/>
      <c r="R42" s="74"/>
      <c r="S42" s="74"/>
      <c r="T42" s="74"/>
      <c r="U42" s="74"/>
      <c r="V42" s="74"/>
      <c r="W42" s="81"/>
      <c r="X42" s="82"/>
      <c r="Y42" s="74"/>
      <c r="Z42" s="114">
        <f>ifs(AI27=3,0,AI27=2,1,AI27=1,2,AI27=0,3,AI27="-","-")</f>
        <v>0</v>
      </c>
      <c r="AA42" s="76"/>
      <c r="AB42" s="77"/>
      <c r="AC42" s="114">
        <f>ifs(AI32=3,0,AI32=2,1,AI32=1,2,AI32=0,3,AI32="-","-")</f>
        <v>0</v>
      </c>
      <c r="AD42" s="76"/>
      <c r="AE42" s="77"/>
      <c r="AF42" s="114">
        <f>ifs(AI37=3,0,AI37=2,1,AI37=1,2,AI37=0,3,AI37="-","-")</f>
        <v>0</v>
      </c>
      <c r="AG42" s="76"/>
      <c r="AH42" s="77"/>
      <c r="AI42" s="78"/>
      <c r="AJ42" s="79"/>
      <c r="AK42" s="80"/>
      <c r="AL42" s="74"/>
      <c r="AM42" s="74"/>
      <c r="AN42" s="74"/>
      <c r="AO42" s="74"/>
      <c r="AP42" s="74"/>
      <c r="AQ42" s="74"/>
      <c r="AR42" s="74"/>
      <c r="AS42" s="74"/>
      <c r="AT42" s="74"/>
    </row>
  </sheetData>
  <mergeCells count="240">
    <mergeCell ref="F27:H27"/>
    <mergeCell ref="I27:K27"/>
    <mergeCell ref="A28:A32"/>
    <mergeCell ref="B28:B32"/>
    <mergeCell ref="O28:O32"/>
    <mergeCell ref="P28:P32"/>
    <mergeCell ref="Q28:Q32"/>
    <mergeCell ref="L32:N32"/>
    <mergeCell ref="A33:A37"/>
    <mergeCell ref="A38:A42"/>
    <mergeCell ref="B38:B42"/>
    <mergeCell ref="C42:E42"/>
    <mergeCell ref="F42:H42"/>
    <mergeCell ref="C32:E32"/>
    <mergeCell ref="I32:K32"/>
    <mergeCell ref="B33:B37"/>
    <mergeCell ref="O33:O37"/>
    <mergeCell ref="P33:P37"/>
    <mergeCell ref="Q33:Q37"/>
    <mergeCell ref="L37:N37"/>
    <mergeCell ref="V38:V42"/>
    <mergeCell ref="W38:W42"/>
    <mergeCell ref="X38:X42"/>
    <mergeCell ref="Y38:Y42"/>
    <mergeCell ref="O38:O42"/>
    <mergeCell ref="P38:P42"/>
    <mergeCell ref="Q38:Q42"/>
    <mergeCell ref="R38:R42"/>
    <mergeCell ref="S38:S42"/>
    <mergeCell ref="T38:T42"/>
    <mergeCell ref="U38:U42"/>
    <mergeCell ref="I42:K42"/>
    <mergeCell ref="A2:A6"/>
    <mergeCell ref="A7:A11"/>
    <mergeCell ref="B7:B11"/>
    <mergeCell ref="C11:E11"/>
    <mergeCell ref="I11:K11"/>
    <mergeCell ref="A12:A16"/>
    <mergeCell ref="B12:B16"/>
    <mergeCell ref="C16:E16"/>
    <mergeCell ref="F16:H16"/>
    <mergeCell ref="A17:A21"/>
    <mergeCell ref="B17:B21"/>
    <mergeCell ref="C21:E21"/>
    <mergeCell ref="F21:H21"/>
    <mergeCell ref="I21:K21"/>
    <mergeCell ref="X23:X27"/>
    <mergeCell ref="Y23:Y27"/>
    <mergeCell ref="Q23:Q27"/>
    <mergeCell ref="R23:R27"/>
    <mergeCell ref="S23:S27"/>
    <mergeCell ref="T23:T27"/>
    <mergeCell ref="U23:U27"/>
    <mergeCell ref="V23:V27"/>
    <mergeCell ref="W23:W27"/>
    <mergeCell ref="C22:E22"/>
    <mergeCell ref="F22:H22"/>
    <mergeCell ref="I22:K22"/>
    <mergeCell ref="A23:A27"/>
    <mergeCell ref="B23:B27"/>
    <mergeCell ref="O23:O27"/>
    <mergeCell ref="P23:P27"/>
    <mergeCell ref="L27:N27"/>
    <mergeCell ref="R33:R37"/>
    <mergeCell ref="S33:S37"/>
    <mergeCell ref="T33:T37"/>
    <mergeCell ref="U33:U37"/>
    <mergeCell ref="V33:V37"/>
    <mergeCell ref="W33:W37"/>
    <mergeCell ref="X33:X37"/>
    <mergeCell ref="Y33:Y37"/>
    <mergeCell ref="C37:E37"/>
    <mergeCell ref="F37:H37"/>
    <mergeCell ref="V7:V11"/>
    <mergeCell ref="W7:W11"/>
    <mergeCell ref="O7:O11"/>
    <mergeCell ref="P7:P11"/>
    <mergeCell ref="Q7:Q11"/>
    <mergeCell ref="R7:R11"/>
    <mergeCell ref="S7:S11"/>
    <mergeCell ref="T7:T11"/>
    <mergeCell ref="U7:U11"/>
    <mergeCell ref="AS2:AS6"/>
    <mergeCell ref="AT2:AT6"/>
    <mergeCell ref="AL2:AL6"/>
    <mergeCell ref="AM2:AM6"/>
    <mergeCell ref="AN2:AN6"/>
    <mergeCell ref="AO2:AO6"/>
    <mergeCell ref="AP2:AP6"/>
    <mergeCell ref="AQ2:AQ6"/>
    <mergeCell ref="AR2:AR6"/>
    <mergeCell ref="U12:U16"/>
    <mergeCell ref="V12:V16"/>
    <mergeCell ref="L11:N11"/>
    <mergeCell ref="P12:P16"/>
    <mergeCell ref="Q12:Q16"/>
    <mergeCell ref="R12:R16"/>
    <mergeCell ref="S12:S16"/>
    <mergeCell ref="T12:T16"/>
    <mergeCell ref="L16:N16"/>
    <mergeCell ref="O12:O16"/>
    <mergeCell ref="O17:O21"/>
    <mergeCell ref="P17:P21"/>
    <mergeCell ref="Q17:Q21"/>
    <mergeCell ref="R17:R21"/>
    <mergeCell ref="S17:S21"/>
    <mergeCell ref="T17:T21"/>
    <mergeCell ref="L22:N22"/>
    <mergeCell ref="Z21:AB21"/>
    <mergeCell ref="Z22:AB22"/>
    <mergeCell ref="AC22:AE22"/>
    <mergeCell ref="AF22:AH22"/>
    <mergeCell ref="AI22:AK22"/>
    <mergeCell ref="AC27:AE27"/>
    <mergeCell ref="AF27:AH27"/>
    <mergeCell ref="AI27:AK27"/>
    <mergeCell ref="U17:U21"/>
    <mergeCell ref="V17:V21"/>
    <mergeCell ref="W17:W21"/>
    <mergeCell ref="X17:X21"/>
    <mergeCell ref="Y17:Y21"/>
    <mergeCell ref="AC21:AE21"/>
    <mergeCell ref="AF21:AH21"/>
    <mergeCell ref="F1:H1"/>
    <mergeCell ref="I1:K1"/>
    <mergeCell ref="L1:N1"/>
    <mergeCell ref="Z1:AB1"/>
    <mergeCell ref="AC1:AE1"/>
    <mergeCell ref="AF1:AH1"/>
    <mergeCell ref="AI1:AK1"/>
    <mergeCell ref="F6:H6"/>
    <mergeCell ref="I6:K6"/>
    <mergeCell ref="AC6:AE6"/>
    <mergeCell ref="AF6:AH6"/>
    <mergeCell ref="AI6:AK6"/>
    <mergeCell ref="C1:E1"/>
    <mergeCell ref="B2:B6"/>
    <mergeCell ref="O2:O6"/>
    <mergeCell ref="P2:P6"/>
    <mergeCell ref="Q2:Q6"/>
    <mergeCell ref="R2:R6"/>
    <mergeCell ref="L6:N6"/>
    <mergeCell ref="X7:X11"/>
    <mergeCell ref="Y7:Y11"/>
    <mergeCell ref="Z11:AB11"/>
    <mergeCell ref="W12:W16"/>
    <mergeCell ref="X12:X16"/>
    <mergeCell ref="Y12:Y16"/>
    <mergeCell ref="Z16:AB16"/>
    <mergeCell ref="S2:S6"/>
    <mergeCell ref="T2:T6"/>
    <mergeCell ref="U2:U6"/>
    <mergeCell ref="V2:V6"/>
    <mergeCell ref="W2:W6"/>
    <mergeCell ref="X2:X6"/>
    <mergeCell ref="Y2:Y6"/>
    <mergeCell ref="AQ12:AQ16"/>
    <mergeCell ref="AR12:AR16"/>
    <mergeCell ref="AS12:AS16"/>
    <mergeCell ref="AT12:AT16"/>
    <mergeCell ref="AC16:AE16"/>
    <mergeCell ref="AI16:AK16"/>
    <mergeCell ref="AF11:AH11"/>
    <mergeCell ref="AI11:AK11"/>
    <mergeCell ref="AL12:AL16"/>
    <mergeCell ref="AM12:AM16"/>
    <mergeCell ref="AN12:AN16"/>
    <mergeCell ref="AO12:AO16"/>
    <mergeCell ref="AP12:AP16"/>
    <mergeCell ref="R28:R32"/>
    <mergeCell ref="S28:S32"/>
    <mergeCell ref="T28:T32"/>
    <mergeCell ref="U28:U32"/>
    <mergeCell ref="V28:V32"/>
    <mergeCell ref="W28:W32"/>
    <mergeCell ref="X28:X32"/>
    <mergeCell ref="Z42:AB42"/>
    <mergeCell ref="AC42:AE42"/>
    <mergeCell ref="AF42:AH42"/>
    <mergeCell ref="Y28:Y32"/>
    <mergeCell ref="Z32:AB32"/>
    <mergeCell ref="AF32:AH32"/>
    <mergeCell ref="AI32:AK32"/>
    <mergeCell ref="Z37:AB37"/>
    <mergeCell ref="AC37:AE37"/>
    <mergeCell ref="AI37:AK37"/>
    <mergeCell ref="AS28:AS32"/>
    <mergeCell ref="AT28:AT32"/>
    <mergeCell ref="AL28:AL32"/>
    <mergeCell ref="AM28:AM32"/>
    <mergeCell ref="AN28:AN32"/>
    <mergeCell ref="AO28:AO32"/>
    <mergeCell ref="AP28:AP32"/>
    <mergeCell ref="AQ28:AQ32"/>
    <mergeCell ref="AR28:AR32"/>
    <mergeCell ref="AS33:AS37"/>
    <mergeCell ref="AT33:AT37"/>
    <mergeCell ref="AL33:AL37"/>
    <mergeCell ref="AM33:AM37"/>
    <mergeCell ref="AN33:AN37"/>
    <mergeCell ref="AO33:AO37"/>
    <mergeCell ref="AP33:AP37"/>
    <mergeCell ref="AQ33:AQ37"/>
    <mergeCell ref="AR33:AR37"/>
    <mergeCell ref="AS7:AS11"/>
    <mergeCell ref="AT7:AT11"/>
    <mergeCell ref="AL7:AL11"/>
    <mergeCell ref="AM7:AM11"/>
    <mergeCell ref="AN7:AN11"/>
    <mergeCell ref="AO7:AO11"/>
    <mergeCell ref="AP7:AP11"/>
    <mergeCell ref="AQ7:AQ11"/>
    <mergeCell ref="AR7:AR11"/>
    <mergeCell ref="AS17:AS21"/>
    <mergeCell ref="AT17:AT21"/>
    <mergeCell ref="AL17:AL21"/>
    <mergeCell ref="AM17:AM21"/>
    <mergeCell ref="AN17:AN21"/>
    <mergeCell ref="AO17:AO21"/>
    <mergeCell ref="AP17:AP21"/>
    <mergeCell ref="AQ17:AQ21"/>
    <mergeCell ref="AR17:AR21"/>
    <mergeCell ref="AS23:AS27"/>
    <mergeCell ref="AT23:AT27"/>
    <mergeCell ref="AL23:AL27"/>
    <mergeCell ref="AM23:AM27"/>
    <mergeCell ref="AN23:AN27"/>
    <mergeCell ref="AO23:AO27"/>
    <mergeCell ref="AP23:AP27"/>
    <mergeCell ref="AQ23:AQ27"/>
    <mergeCell ref="AR23:AR27"/>
    <mergeCell ref="AS38:AS42"/>
    <mergeCell ref="AT38:AT42"/>
    <mergeCell ref="AL38:AL42"/>
    <mergeCell ref="AM38:AM42"/>
    <mergeCell ref="AN38:AN42"/>
    <mergeCell ref="AO38:AO42"/>
    <mergeCell ref="AP38:AP42"/>
    <mergeCell ref="AQ38:AQ42"/>
    <mergeCell ref="AR38:AR4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2.88"/>
    <col customWidth="1" min="2" max="2" width="19.63"/>
    <col customWidth="1" min="3" max="3" width="2.63"/>
    <col customWidth="1" min="4" max="4" width="19.63"/>
    <col customWidth="1" min="5" max="5" width="2.63"/>
    <col customWidth="1" min="6" max="6" width="19.63"/>
    <col customWidth="1" min="7" max="8" width="2.5"/>
    <col customWidth="1" min="9" max="9" width="2.88"/>
    <col customWidth="1" min="10" max="10" width="19.63"/>
    <col customWidth="1" min="11" max="11" width="2.63"/>
    <col customWidth="1" min="12" max="12" width="19.63"/>
    <col customWidth="1" min="13" max="13" width="2.63"/>
    <col customWidth="1" min="14" max="14" width="19.63"/>
  </cols>
  <sheetData>
    <row r="1">
      <c r="A1" s="115" t="s">
        <v>17</v>
      </c>
      <c r="B1" s="86"/>
      <c r="C1" s="86"/>
      <c r="D1" s="86"/>
      <c r="E1" s="86"/>
      <c r="F1" s="86"/>
      <c r="G1" s="86"/>
      <c r="H1" s="116" t="s">
        <v>18</v>
      </c>
      <c r="I1" s="86"/>
      <c r="J1" s="86"/>
      <c r="K1" s="86"/>
      <c r="L1" s="86"/>
      <c r="M1" s="86"/>
      <c r="N1" s="86"/>
    </row>
    <row r="2">
      <c r="A2" s="117"/>
      <c r="B2" s="117"/>
      <c r="C2" s="117"/>
      <c r="D2" s="117"/>
      <c r="E2" s="117"/>
      <c r="F2" s="117"/>
      <c r="G2" s="117"/>
      <c r="H2" s="118"/>
      <c r="I2" s="117"/>
      <c r="J2" s="117"/>
      <c r="K2" s="117"/>
      <c r="L2" s="117"/>
      <c r="M2" s="117"/>
      <c r="N2" s="117"/>
    </row>
    <row r="3" ht="22.5" customHeight="1">
      <c r="A3" s="119" t="s">
        <v>19</v>
      </c>
      <c r="B3" s="120" t="str">
        <f>'КВАЛИФИКАЦИЯ'!B17</f>
        <v>ПАО "МЗИК" - УГУ ЦБ РФ (ЕКБ)</v>
      </c>
      <c r="C3" s="121"/>
      <c r="D3" s="122"/>
      <c r="E3" s="121"/>
      <c r="F3" s="122"/>
      <c r="G3" s="117"/>
      <c r="H3" s="118"/>
      <c r="I3" s="119" t="s">
        <v>20</v>
      </c>
      <c r="J3" s="120" t="str">
        <f>'КВАЛИФИКАЦИЯ'!B12</f>
        <v>АЛЬФА-1 (ЕКБ)</v>
      </c>
      <c r="K3" s="121"/>
      <c r="L3" s="122"/>
      <c r="M3" s="121"/>
      <c r="N3" s="122"/>
    </row>
    <row r="4">
      <c r="A4" s="122"/>
      <c r="B4" s="123" t="s">
        <v>21</v>
      </c>
      <c r="C4" s="121"/>
      <c r="E4" s="121"/>
      <c r="F4" s="124"/>
      <c r="G4" s="117"/>
      <c r="H4" s="118"/>
      <c r="I4" s="122"/>
      <c r="J4" s="123" t="s">
        <v>21</v>
      </c>
      <c r="K4" s="121"/>
      <c r="M4" s="121"/>
      <c r="N4" s="124"/>
    </row>
    <row r="5" ht="22.5" customHeight="1">
      <c r="A5" s="119" t="s">
        <v>22</v>
      </c>
      <c r="B5" s="120" t="str">
        <f>'КВАЛИФИКАЦИЯ'!Y23</f>
        <v>НТГСПИ-1 (НИЖНИЙ ТАГИЛ)</v>
      </c>
      <c r="D5" s="125" t="str">
        <f>B3</f>
        <v>ПАО "МЗИК" - УГУ ЦБ РФ (ЕКБ)</v>
      </c>
      <c r="E5" s="126" t="s">
        <v>23</v>
      </c>
      <c r="F5" s="124"/>
      <c r="G5" s="117"/>
      <c r="H5" s="118"/>
      <c r="I5" s="119" t="s">
        <v>24</v>
      </c>
      <c r="J5" s="120" t="s">
        <v>15</v>
      </c>
      <c r="L5" s="125" t="str">
        <f>J3</f>
        <v>АЛЬФА-1 (ЕКБ)</v>
      </c>
      <c r="M5" s="126" t="s">
        <v>23</v>
      </c>
      <c r="N5" s="124"/>
    </row>
    <row r="6">
      <c r="A6" s="121"/>
      <c r="B6" s="127"/>
      <c r="C6" s="128" t="s">
        <v>25</v>
      </c>
      <c r="D6" s="123" t="s">
        <v>26</v>
      </c>
      <c r="E6" s="121"/>
      <c r="F6" s="124"/>
      <c r="G6" s="117"/>
      <c r="H6" s="118"/>
      <c r="I6" s="121"/>
      <c r="J6" s="127"/>
      <c r="K6" s="128" t="s">
        <v>25</v>
      </c>
      <c r="L6" s="123" t="s">
        <v>26</v>
      </c>
      <c r="M6" s="121"/>
      <c r="N6" s="124"/>
    </row>
    <row r="7" ht="22.5" customHeight="1">
      <c r="A7" s="119" t="s">
        <v>27</v>
      </c>
      <c r="B7" s="120" t="str">
        <f>'КВАЛИФИКАЦИЯ'!Y12</f>
        <v>ГОЛДЕН (ЕКБ)</v>
      </c>
      <c r="C7" s="121"/>
      <c r="D7" s="125" t="str">
        <f>B7</f>
        <v>ГОЛДЕН (ЕКБ)</v>
      </c>
      <c r="E7" s="126" t="s">
        <v>28</v>
      </c>
      <c r="F7" s="124"/>
      <c r="G7" s="117"/>
      <c r="H7" s="118"/>
      <c r="I7" s="119" t="s">
        <v>29</v>
      </c>
      <c r="J7" s="120" t="str">
        <f>'КВАЛИФИКАЦИЯ'!Y17</f>
        <v>АКАДЕМОЧКА (ЕКБ)</v>
      </c>
      <c r="K7" s="121"/>
      <c r="L7" s="125" t="str">
        <f>J7</f>
        <v>АКАДЕМОЧКА (ЕКБ)</v>
      </c>
      <c r="M7" s="126" t="s">
        <v>28</v>
      </c>
      <c r="N7" s="124"/>
    </row>
    <row r="8">
      <c r="A8" s="122"/>
      <c r="B8" s="123" t="s">
        <v>30</v>
      </c>
      <c r="C8" s="121"/>
      <c r="D8" s="129"/>
      <c r="E8" s="121"/>
      <c r="F8" s="124"/>
      <c r="G8" s="117"/>
      <c r="H8" s="118"/>
      <c r="I8" s="122"/>
      <c r="J8" s="123" t="s">
        <v>30</v>
      </c>
      <c r="K8" s="121"/>
      <c r="L8" s="129"/>
      <c r="M8" s="121"/>
      <c r="N8" s="124"/>
    </row>
    <row r="9" ht="22.5" customHeight="1">
      <c r="A9" s="119" t="s">
        <v>31</v>
      </c>
      <c r="B9" s="120" t="str">
        <f>'КВАЛИФИКАЦИЯ'!B23</f>
        <v>АЛЬФА-2 (ЕКБ)</v>
      </c>
      <c r="C9" s="121"/>
      <c r="D9" s="130" t="str">
        <f>D7</f>
        <v>ГОЛДЕН (ЕКБ)</v>
      </c>
      <c r="E9" s="121"/>
      <c r="F9" s="131" t="str">
        <f>D5</f>
        <v>ПАО "МЗИК" - УГУ ЦБ РФ (ЕКБ)</v>
      </c>
      <c r="G9" s="117"/>
      <c r="H9" s="118"/>
      <c r="I9" s="119" t="s">
        <v>32</v>
      </c>
      <c r="J9" s="120" t="s">
        <v>15</v>
      </c>
      <c r="K9" s="121"/>
      <c r="L9" s="130" t="str">
        <f>L7</f>
        <v>АКАДЕМОЧКА (ЕКБ)</v>
      </c>
      <c r="M9" s="121"/>
      <c r="N9" s="131" t="str">
        <f>L5</f>
        <v>АЛЬФА-1 (ЕКБ)</v>
      </c>
    </row>
    <row r="10">
      <c r="A10" s="121"/>
      <c r="B10" s="121"/>
      <c r="C10" s="121"/>
      <c r="D10" s="132" t="s">
        <v>33</v>
      </c>
      <c r="E10" s="122"/>
      <c r="F10" s="132" t="s">
        <v>34</v>
      </c>
      <c r="G10" s="117"/>
      <c r="H10" s="118"/>
      <c r="I10" s="121"/>
      <c r="J10" s="121"/>
      <c r="K10" s="121"/>
      <c r="L10" s="132" t="s">
        <v>33</v>
      </c>
      <c r="M10" s="122"/>
      <c r="N10" s="132" t="s">
        <v>34</v>
      </c>
    </row>
    <row r="11" ht="22.5" customHeight="1">
      <c r="A11" s="119" t="s">
        <v>35</v>
      </c>
      <c r="B11" s="120" t="str">
        <f>'КВАЛИФИКАЦИЯ'!B33</f>
        <v>УРАЛОЧКА (НИЖНИЙ ТАГИЛ)</v>
      </c>
      <c r="C11" s="121"/>
      <c r="D11" s="133" t="str">
        <f>D13</f>
        <v>СУББОТА - HONEY VOLLEY (ЕКБ)</v>
      </c>
      <c r="E11" s="121"/>
      <c r="F11" s="134" t="str">
        <f>D15</f>
        <v>УОР N1 (ЕКБ)</v>
      </c>
      <c r="G11" s="117"/>
      <c r="H11" s="118"/>
      <c r="I11" s="119" t="s">
        <v>36</v>
      </c>
      <c r="J11" s="120" t="str">
        <f>'КВАЛИФИКАЦИЯ'!B28</f>
        <v>АВТОМАТИКА (ЕКБ)</v>
      </c>
      <c r="K11" s="121"/>
      <c r="L11" s="133" t="str">
        <f>L15</f>
        <v>ЭТАЛОН (ЕКБ)</v>
      </c>
      <c r="M11" s="121"/>
      <c r="N11" s="134" t="str">
        <f>L13</f>
        <v>УДАЧА (ЕКБ)</v>
      </c>
    </row>
    <row r="12">
      <c r="A12" s="122"/>
      <c r="B12" s="123" t="s">
        <v>37</v>
      </c>
      <c r="C12" s="121"/>
      <c r="D12" s="135"/>
      <c r="E12" s="121"/>
      <c r="F12" s="136"/>
      <c r="G12" s="117"/>
      <c r="H12" s="118"/>
      <c r="I12" s="122"/>
      <c r="J12" s="123" t="s">
        <v>37</v>
      </c>
      <c r="K12" s="121"/>
      <c r="L12" s="135"/>
      <c r="M12" s="121"/>
      <c r="N12" s="136"/>
    </row>
    <row r="13" ht="22.5" customHeight="1">
      <c r="A13" s="119" t="s">
        <v>38</v>
      </c>
      <c r="B13" s="120" t="str">
        <f>'КВАЛИФИКАЦИЯ'!Y2</f>
        <v>СУББОТА - HONEY VOLLEY (ЕКБ)</v>
      </c>
      <c r="C13" s="121"/>
      <c r="D13" s="125" t="str">
        <f>B13</f>
        <v>СУББОТА - HONEY VOLLEY (ЕКБ)</v>
      </c>
      <c r="E13" s="126" t="s">
        <v>39</v>
      </c>
      <c r="F13" s="136"/>
      <c r="G13" s="117"/>
      <c r="H13" s="118"/>
      <c r="I13" s="119" t="s">
        <v>40</v>
      </c>
      <c r="J13" s="120" t="str">
        <f>'КВАЛИФИКАЦИЯ'!Y7</f>
        <v>УДАЧА (ЕКБ)</v>
      </c>
      <c r="K13" s="121"/>
      <c r="L13" s="125" t="str">
        <f>J13</f>
        <v>УДАЧА (ЕКБ)</v>
      </c>
      <c r="M13" s="126" t="s">
        <v>39</v>
      </c>
      <c r="N13" s="136"/>
    </row>
    <row r="14">
      <c r="A14" s="121"/>
      <c r="B14" s="127"/>
      <c r="C14" s="128" t="s">
        <v>25</v>
      </c>
      <c r="D14" s="123" t="s">
        <v>41</v>
      </c>
      <c r="E14" s="121"/>
      <c r="F14" s="136"/>
      <c r="G14" s="117"/>
      <c r="H14" s="118"/>
      <c r="I14" s="121"/>
      <c r="J14" s="127"/>
      <c r="K14" s="128" t="s">
        <v>25</v>
      </c>
      <c r="L14" s="123" t="s">
        <v>41</v>
      </c>
      <c r="M14" s="121"/>
      <c r="N14" s="136"/>
    </row>
    <row r="15" ht="22.5" customHeight="1">
      <c r="A15" s="137" t="s">
        <v>42</v>
      </c>
      <c r="B15" s="120" t="str">
        <f>'РАСПИСАНИЕ'!I11</f>
        <v>УОР N1 (ЕКБ)</v>
      </c>
      <c r="D15" s="125" t="str">
        <f>B15</f>
        <v>УОР N1 (ЕКБ)</v>
      </c>
      <c r="E15" s="126" t="s">
        <v>43</v>
      </c>
      <c r="F15" s="136"/>
      <c r="G15" s="117"/>
      <c r="H15" s="118"/>
      <c r="I15" s="137" t="s">
        <v>44</v>
      </c>
      <c r="J15" s="120" t="str">
        <f>'КВАЛИФИКАЦИЯ'!Y28</f>
        <v>ЭТАЛОН (ЕКБ)</v>
      </c>
      <c r="L15" s="125" t="str">
        <f>J15</f>
        <v>ЭТАЛОН (ЕКБ)</v>
      </c>
      <c r="M15" s="126" t="s">
        <v>43</v>
      </c>
      <c r="N15" s="136"/>
    </row>
    <row r="16">
      <c r="A16" s="122"/>
      <c r="B16" s="123" t="s">
        <v>45</v>
      </c>
      <c r="C16" s="121"/>
      <c r="E16" s="121"/>
      <c r="F16" s="136"/>
      <c r="G16" s="117"/>
      <c r="H16" s="118"/>
      <c r="I16" s="122"/>
      <c r="J16" s="123" t="s">
        <v>45</v>
      </c>
      <c r="K16" s="121"/>
      <c r="M16" s="121"/>
      <c r="N16" s="136"/>
    </row>
    <row r="17" ht="22.5" customHeight="1">
      <c r="A17" s="119" t="s">
        <v>46</v>
      </c>
      <c r="B17" s="120" t="str">
        <f>'КВАЛИФИКАЦИЯ'!B7</f>
        <v>УрГЮУ (ЕКБ)</v>
      </c>
      <c r="C17" s="121"/>
      <c r="D17" s="121"/>
      <c r="E17" s="121"/>
      <c r="F17" s="136"/>
      <c r="G17" s="117"/>
      <c r="H17" s="118"/>
      <c r="I17" s="119" t="s">
        <v>47</v>
      </c>
      <c r="J17" s="120" t="str">
        <f>'КВАЛИФИКАЦИЯ'!B2</f>
        <v>НТГСПИ-2 (НИЖНИЙ ТАГИЛ)</v>
      </c>
      <c r="K17" s="121"/>
      <c r="L17" s="121"/>
      <c r="M17" s="121"/>
      <c r="N17" s="136"/>
    </row>
  </sheetData>
  <mergeCells count="2">
    <mergeCell ref="A1:G1"/>
    <mergeCell ref="H1:N1"/>
  </mergeCells>
  <printOptions gridLines="1" horizontalCentered="1"/>
  <pageMargins bottom="0.25" footer="0.0" header="0.0" left="0.19685039370078738" right="0.19685039370078738" top="0.25"/>
  <pageSetup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6.88"/>
    <col customWidth="1" min="2" max="2" width="80.0"/>
  </cols>
  <sheetData>
    <row r="1">
      <c r="A1" s="138" t="s">
        <v>48</v>
      </c>
      <c r="B1" s="139"/>
    </row>
    <row r="2">
      <c r="A2" s="140" t="s">
        <v>49</v>
      </c>
      <c r="B2" s="141"/>
    </row>
    <row r="3">
      <c r="A3" s="142"/>
      <c r="B3" s="142"/>
    </row>
    <row r="4">
      <c r="A4" s="143" t="s">
        <v>50</v>
      </c>
    </row>
    <row r="5">
      <c r="A5" s="142"/>
      <c r="B5" s="142"/>
    </row>
    <row r="6">
      <c r="A6" s="144" t="s">
        <v>51</v>
      </c>
    </row>
    <row r="7">
      <c r="A7" s="145"/>
    </row>
    <row r="8" ht="21.75" customHeight="1">
      <c r="A8" s="146" t="s">
        <v>52</v>
      </c>
      <c r="B8" s="146" t="s">
        <v>53</v>
      </c>
    </row>
    <row r="9">
      <c r="A9" s="147">
        <v>1.0</v>
      </c>
      <c r="B9" s="148" t="str">
        <f>'СЕТКА ПЛЕЙ-ОФФ'!F11</f>
        <v>УОР N1 (ЕКБ)</v>
      </c>
    </row>
    <row r="10">
      <c r="A10" s="149">
        <v>2.0</v>
      </c>
      <c r="B10" s="150" t="str">
        <f>'СЕТКА ПЛЕЙ-ОФФ'!F9</f>
        <v>ПАО "МЗИК" - УГУ ЦБ РФ (ЕКБ)</v>
      </c>
    </row>
    <row r="11">
      <c r="A11" s="147">
        <v>3.0</v>
      </c>
      <c r="B11" s="148" t="str">
        <f>'СЕТКА ПЛЕЙ-ОФФ'!D9</f>
        <v>ГОЛДЕН (ЕКБ)</v>
      </c>
    </row>
    <row r="12">
      <c r="A12" s="149">
        <v>4.0</v>
      </c>
      <c r="B12" s="150" t="str">
        <f>'СЕТКА ПЛЕЙ-ОФФ'!D11</f>
        <v>СУББОТА - HONEY VOLLEY (ЕКБ)</v>
      </c>
    </row>
    <row r="13">
      <c r="A13" s="147">
        <v>5.0</v>
      </c>
      <c r="B13" s="148" t="str">
        <f>'СЕТКА ПЛЕЙ-ОФФ'!B5</f>
        <v>НТГСПИ-1 (НИЖНИЙ ТАГИЛ)</v>
      </c>
    </row>
    <row r="14">
      <c r="A14" s="149">
        <v>5.0</v>
      </c>
      <c r="B14" s="150" t="str">
        <f>'СЕТКА ПЛЕЙ-ОФФ'!B9</f>
        <v>АЛЬФА-2 (ЕКБ)</v>
      </c>
    </row>
    <row r="15">
      <c r="A15" s="147">
        <v>5.0</v>
      </c>
      <c r="B15" s="148" t="str">
        <f>'СЕТКА ПЛЕЙ-ОФФ'!B11</f>
        <v>УРАЛОЧКА (НИЖНИЙ ТАГИЛ)</v>
      </c>
    </row>
    <row r="16">
      <c r="A16" s="151">
        <v>5.0</v>
      </c>
      <c r="B16" s="152" t="str">
        <f>'СЕТКА ПЛЕЙ-ОФФ'!B17</f>
        <v>УрГЮУ (ЕКБ)</v>
      </c>
    </row>
    <row r="17">
      <c r="A17" s="153">
        <v>9.0</v>
      </c>
      <c r="B17" s="154" t="str">
        <f>'СЕТКА ПЛЕЙ-ОФФ'!N9</f>
        <v>АЛЬФА-1 (ЕКБ)</v>
      </c>
    </row>
    <row r="18">
      <c r="A18" s="149">
        <v>10.0</v>
      </c>
      <c r="B18" s="150" t="str">
        <f>'СЕТКА ПЛЕЙ-ОФФ'!N11</f>
        <v>УДАЧА (ЕКБ)</v>
      </c>
    </row>
    <row r="19">
      <c r="A19" s="147">
        <v>11.0</v>
      </c>
      <c r="B19" s="148" t="str">
        <f>'СЕТКА ПЛЕЙ-ОФФ'!L9</f>
        <v>АКАДЕМОЧКА (ЕКБ)</v>
      </c>
    </row>
    <row r="20">
      <c r="A20" s="149">
        <v>12.0</v>
      </c>
      <c r="B20" s="150" t="str">
        <f>'СЕТКА ПЛЕЙ-ОФФ'!L11</f>
        <v>ЭТАЛОН (ЕКБ)</v>
      </c>
    </row>
    <row r="21">
      <c r="A21" s="147">
        <v>13.0</v>
      </c>
      <c r="B21" s="148" t="str">
        <f>'СЕТКА ПЛЕЙ-ОФФ'!J11</f>
        <v>АВТОМАТИКА (ЕКБ)</v>
      </c>
    </row>
    <row r="22">
      <c r="A22" s="149">
        <v>13.0</v>
      </c>
      <c r="B22" s="150" t="str">
        <f>'СЕТКА ПЛЕЙ-ОФФ'!J17</f>
        <v>НТГСПИ-2 (НИЖНИЙ ТАГИЛ)</v>
      </c>
    </row>
    <row r="23">
      <c r="A23" s="155"/>
    </row>
    <row r="24">
      <c r="B24" s="156" t="s">
        <v>54</v>
      </c>
    </row>
    <row r="25" ht="8.25" customHeight="1">
      <c r="B25" s="157"/>
    </row>
    <row r="26">
      <c r="B26" s="156" t="s">
        <v>55</v>
      </c>
    </row>
  </sheetData>
  <mergeCells count="5">
    <mergeCell ref="A1:B1"/>
    <mergeCell ref="A2:B2"/>
    <mergeCell ref="A4:B4"/>
    <mergeCell ref="A6:B6"/>
    <mergeCell ref="A7:B7"/>
  </mergeCells>
  <printOptions gridLines="1" horizontalCentered="1"/>
  <pageMargins bottom="0.75" footer="0.0" header="0.0" left="0.4720555933770922" right="0.29672065869417225" top="0.75"/>
  <pageSetup paperSize="9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6.0"/>
    <col customWidth="1" min="2" max="3" width="4.13"/>
    <col customWidth="1" min="4" max="4" width="16.38"/>
    <col customWidth="1" min="5" max="5" width="2.63"/>
    <col customWidth="1" min="6" max="6" width="16.38"/>
    <col customWidth="1" min="7" max="8" width="4.13"/>
    <col customWidth="1" min="9" max="9" width="16.38"/>
    <col customWidth="1" min="10" max="10" width="2.63"/>
    <col customWidth="1" min="11" max="11" width="16.38"/>
    <col customWidth="1" min="12" max="13" width="4.13"/>
    <col customWidth="1" min="14" max="14" width="16.38"/>
    <col customWidth="1" min="15" max="15" width="2.63"/>
    <col customWidth="1" min="16" max="16" width="16.38"/>
    <col customWidth="1" min="17" max="17" width="6.0"/>
  </cols>
  <sheetData>
    <row r="1" ht="9.7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ht="19.5" customHeight="1">
      <c r="A2" s="159"/>
      <c r="B2" s="159"/>
      <c r="C2" s="159"/>
      <c r="D2" s="160" t="s">
        <v>1</v>
      </c>
      <c r="E2" s="4"/>
      <c r="F2" s="5"/>
      <c r="G2" s="159"/>
      <c r="H2" s="159"/>
      <c r="I2" s="160" t="s">
        <v>10</v>
      </c>
      <c r="J2" s="4"/>
      <c r="K2" s="5"/>
      <c r="L2" s="159"/>
      <c r="Q2" s="159"/>
    </row>
    <row r="3">
      <c r="A3" s="159"/>
      <c r="B3" s="159"/>
      <c r="C3" s="161">
        <v>1.0</v>
      </c>
      <c r="D3" s="162" t="str">
        <f>'ЖЕРЕБЬЁВОЧНАЯ ТАБЛИЦА'!F2</f>
        <v>НТГСПИ-2 (НИЖНИЙ ТАГИЛ)</v>
      </c>
      <c r="E3" s="4"/>
      <c r="F3" s="5"/>
      <c r="G3" s="159"/>
      <c r="H3" s="161">
        <v>5.0</v>
      </c>
      <c r="I3" s="163" t="str">
        <f>'ЖЕРЕБЬЁВОЧНАЯ ТАБЛИЦА'!G2</f>
        <v>СУББОТА - HONEY VOLLEY (ЕКБ)</v>
      </c>
      <c r="J3" s="4"/>
      <c r="K3" s="5"/>
      <c r="L3" s="159"/>
      <c r="Q3" s="164"/>
    </row>
    <row r="4">
      <c r="A4" s="159"/>
      <c r="B4" s="159"/>
      <c r="C4" s="161">
        <v>2.0</v>
      </c>
      <c r="D4" s="162" t="str">
        <f>'ЖЕРЕБЬЁВОЧНАЯ ТАБЛИЦА'!F3</f>
        <v>УрГЮУ (ЕКБ)</v>
      </c>
      <c r="E4" s="4"/>
      <c r="F4" s="5"/>
      <c r="G4" s="159"/>
      <c r="H4" s="161">
        <v>6.0</v>
      </c>
      <c r="I4" s="163" t="str">
        <f>'ЖЕРЕБЬЁВОЧНАЯ ТАБЛИЦА'!G3</f>
        <v>УДАЧА (ЕКБ)</v>
      </c>
      <c r="J4" s="4"/>
      <c r="K4" s="5"/>
      <c r="L4" s="159"/>
      <c r="Q4" s="164"/>
    </row>
    <row r="5">
      <c r="A5" s="159"/>
      <c r="B5" s="159"/>
      <c r="C5" s="161">
        <v>3.0</v>
      </c>
      <c r="D5" s="162" t="str">
        <f>'ЖЕРЕБЬЁВОЧНАЯ ТАБЛИЦА'!F4</f>
        <v>АЛЬФА-1 (ЕКБ)</v>
      </c>
      <c r="E5" s="4"/>
      <c r="F5" s="5"/>
      <c r="G5" s="159"/>
      <c r="H5" s="161">
        <v>7.0</v>
      </c>
      <c r="I5" s="163" t="str">
        <f>'ЖЕРЕБЬЁВОЧНАЯ ТАБЛИЦА'!G4</f>
        <v>ГОЛДЕН (ЕКБ)</v>
      </c>
      <c r="J5" s="4"/>
      <c r="K5" s="5"/>
      <c r="L5" s="159"/>
      <c r="Q5" s="164"/>
    </row>
    <row r="6">
      <c r="A6" s="159"/>
      <c r="B6" s="159"/>
      <c r="C6" s="161">
        <v>4.0</v>
      </c>
      <c r="D6" s="162" t="str">
        <f>'ЖЕРЕБЬЁВОЧНАЯ ТАБЛИЦА'!F5</f>
        <v>ПАО "МЗИК" - УГУ ЦБ РФ (ЕКБ)</v>
      </c>
      <c r="E6" s="4"/>
      <c r="F6" s="5"/>
      <c r="G6" s="159"/>
      <c r="H6" s="161">
        <v>8.0</v>
      </c>
      <c r="I6" s="163" t="str">
        <f>'ЖЕРЕБЬЁВОЧНАЯ ТАБЛИЦА'!G5</f>
        <v>АКАДЕМОЧКА (ЕКБ)</v>
      </c>
      <c r="J6" s="4"/>
      <c r="K6" s="5"/>
      <c r="L6" s="159"/>
      <c r="M6" s="159"/>
      <c r="N6" s="159"/>
      <c r="O6" s="159"/>
      <c r="P6" s="159"/>
      <c r="Q6" s="164"/>
    </row>
    <row r="7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</row>
    <row r="8" ht="19.5" customHeight="1">
      <c r="A8" s="159"/>
      <c r="B8" s="159"/>
      <c r="C8" s="159"/>
      <c r="D8" s="160" t="s">
        <v>13</v>
      </c>
      <c r="E8" s="4"/>
      <c r="F8" s="5"/>
      <c r="G8" s="159"/>
      <c r="H8" s="159"/>
      <c r="I8" s="160" t="s">
        <v>14</v>
      </c>
      <c r="J8" s="4"/>
      <c r="K8" s="5"/>
      <c r="L8" s="165"/>
      <c r="M8" s="165"/>
      <c r="N8" s="159"/>
      <c r="O8" s="159"/>
      <c r="P8" s="159"/>
      <c r="Q8" s="159"/>
    </row>
    <row r="9">
      <c r="A9" s="159"/>
      <c r="B9" s="159"/>
      <c r="C9" s="161">
        <v>9.0</v>
      </c>
      <c r="D9" s="166" t="str">
        <f>'ЖЕРЕБЬЁВОЧНАЯ ТАБЛИЦА'!F7</f>
        <v>АЛЬФА-2 (ЕКБ)</v>
      </c>
      <c r="E9" s="4"/>
      <c r="F9" s="5"/>
      <c r="G9" s="159"/>
      <c r="H9" s="161">
        <v>13.0</v>
      </c>
      <c r="I9" s="167" t="str">
        <f>'ЖЕРЕБЬЁВОЧНАЯ ТАБЛИЦА'!G7</f>
        <v>НТГСПИ-1 (НИЖНИЙ ТАГИЛ)</v>
      </c>
      <c r="J9" s="4"/>
      <c r="K9" s="5"/>
      <c r="L9" s="165"/>
      <c r="M9" s="168"/>
      <c r="N9" s="159"/>
      <c r="O9" s="159"/>
      <c r="P9" s="159"/>
      <c r="Q9" s="164"/>
    </row>
    <row r="10">
      <c r="A10" s="159"/>
      <c r="B10" s="159"/>
      <c r="C10" s="161">
        <v>10.0</v>
      </c>
      <c r="D10" s="166" t="str">
        <f>'ЖЕРЕБЬЁВОЧНАЯ ТАБЛИЦА'!F8</f>
        <v>АВТОМАТИКА (ЕКБ)</v>
      </c>
      <c r="E10" s="4"/>
      <c r="F10" s="5"/>
      <c r="G10" s="159"/>
      <c r="H10" s="161">
        <v>14.0</v>
      </c>
      <c r="I10" s="167" t="str">
        <f>'ЖЕРЕБЬЁВОЧНАЯ ТАБЛИЦА'!G8</f>
        <v>ЭТАЛОН (ЕКБ)</v>
      </c>
      <c r="J10" s="4"/>
      <c r="K10" s="5"/>
      <c r="L10" s="165"/>
      <c r="M10" s="168"/>
      <c r="N10" s="159"/>
      <c r="O10" s="159"/>
      <c r="P10" s="159"/>
      <c r="Q10" s="164"/>
    </row>
    <row r="11">
      <c r="A11" s="159"/>
      <c r="B11" s="159"/>
      <c r="C11" s="161">
        <v>11.0</v>
      </c>
      <c r="D11" s="166" t="str">
        <f>'ЖЕРЕБЬЁВОЧНАЯ ТАБЛИЦА'!F9</f>
        <v>УРАЛОЧКА (НИЖНИЙ ТАГИЛ)</v>
      </c>
      <c r="E11" s="4"/>
      <c r="F11" s="5"/>
      <c r="G11" s="159"/>
      <c r="H11" s="161">
        <v>15.0</v>
      </c>
      <c r="I11" s="167" t="str">
        <f>'ЖЕРЕБЬЁВОЧНАЯ ТАБЛИЦА'!G9</f>
        <v>УОР N1 (ЕКБ)</v>
      </c>
      <c r="J11" s="4"/>
      <c r="K11" s="5"/>
      <c r="L11" s="165"/>
      <c r="M11" s="168"/>
      <c r="N11" s="159"/>
      <c r="O11" s="159"/>
      <c r="P11" s="159"/>
      <c r="Q11" s="164"/>
    </row>
    <row r="12" ht="9.75" customHeight="1">
      <c r="A12" s="158"/>
      <c r="B12" s="158"/>
      <c r="C12" s="158"/>
      <c r="D12" s="158"/>
      <c r="G12" s="158"/>
      <c r="I12" s="158"/>
      <c r="L12" s="158"/>
      <c r="N12" s="158"/>
      <c r="Q12" s="158"/>
    </row>
    <row r="13">
      <c r="A13" s="169" t="s">
        <v>56</v>
      </c>
      <c r="B13" s="170" t="s">
        <v>57</v>
      </c>
      <c r="C13" s="170" t="s">
        <v>58</v>
      </c>
      <c r="D13" s="170" t="s">
        <v>59</v>
      </c>
      <c r="E13" s="4"/>
      <c r="F13" s="4"/>
      <c r="G13" s="170" t="s">
        <v>57</v>
      </c>
      <c r="H13" s="170" t="s">
        <v>58</v>
      </c>
      <c r="I13" s="170" t="s">
        <v>60</v>
      </c>
      <c r="J13" s="4"/>
      <c r="K13" s="4"/>
      <c r="L13" s="171" t="s">
        <v>57</v>
      </c>
      <c r="M13" s="171" t="s">
        <v>58</v>
      </c>
      <c r="N13" s="171" t="s">
        <v>61</v>
      </c>
      <c r="O13" s="172"/>
      <c r="P13" s="172"/>
      <c r="Q13" s="173" t="s">
        <v>56</v>
      </c>
    </row>
    <row r="14" ht="33.0" customHeight="1">
      <c r="A14" s="174">
        <v>0.4166666666666667</v>
      </c>
      <c r="B14" s="175" t="s">
        <v>1</v>
      </c>
      <c r="C14" s="175" t="s">
        <v>62</v>
      </c>
      <c r="D14" s="176" t="str">
        <f t="shared" ref="D14:D15" si="1">D3</f>
        <v>НТГСПИ-2 (НИЖНИЙ ТАГИЛ)</v>
      </c>
      <c r="E14" s="177" t="s">
        <v>12</v>
      </c>
      <c r="F14" s="178" t="str">
        <f>D6</f>
        <v>ПАО "МЗИК" - УГУ ЦБ РФ (ЕКБ)</v>
      </c>
      <c r="G14" s="179" t="s">
        <v>10</v>
      </c>
      <c r="H14" s="179" t="s">
        <v>62</v>
      </c>
      <c r="I14" s="180" t="str">
        <f t="shared" ref="I14:I15" si="2">I3</f>
        <v>СУББОТА - HONEY VOLLEY (ЕКБ)</v>
      </c>
      <c r="J14" s="181" t="s">
        <v>12</v>
      </c>
      <c r="K14" s="182" t="str">
        <f>I6</f>
        <v>АКАДЕМОЧКА (ЕКБ)</v>
      </c>
      <c r="L14" s="183" t="s">
        <v>14</v>
      </c>
      <c r="M14" s="183" t="s">
        <v>63</v>
      </c>
      <c r="N14" s="184" t="str">
        <f>I9</f>
        <v>НТГСПИ-1 (НИЖНИЙ ТАГИЛ)</v>
      </c>
      <c r="O14" s="185" t="s">
        <v>12</v>
      </c>
      <c r="P14" s="186" t="str">
        <f>I11</f>
        <v>УОР N1 (ЕКБ)</v>
      </c>
      <c r="Q14" s="187">
        <f t="shared" ref="Q14:Q19" si="3">A14</f>
        <v>0.4166666667</v>
      </c>
    </row>
    <row r="15" ht="33.0" customHeight="1">
      <c r="A15" s="174">
        <v>0.4409722222222222</v>
      </c>
      <c r="B15" s="175" t="s">
        <v>1</v>
      </c>
      <c r="C15" s="175" t="s">
        <v>64</v>
      </c>
      <c r="D15" s="176" t="str">
        <f t="shared" si="1"/>
        <v>УрГЮУ (ЕКБ)</v>
      </c>
      <c r="E15" s="177" t="s">
        <v>12</v>
      </c>
      <c r="F15" s="178" t="str">
        <f>D5</f>
        <v>АЛЬФА-1 (ЕКБ)</v>
      </c>
      <c r="G15" s="179" t="s">
        <v>10</v>
      </c>
      <c r="H15" s="179" t="s">
        <v>64</v>
      </c>
      <c r="I15" s="180" t="str">
        <f t="shared" si="2"/>
        <v>УДАЧА (ЕКБ)</v>
      </c>
      <c r="J15" s="181" t="s">
        <v>12</v>
      </c>
      <c r="K15" s="182" t="str">
        <f>I5</f>
        <v>ГОЛДЕН (ЕКБ)</v>
      </c>
      <c r="L15" s="188" t="s">
        <v>13</v>
      </c>
      <c r="M15" s="188" t="s">
        <v>64</v>
      </c>
      <c r="N15" s="189" t="str">
        <f>D10</f>
        <v>АВТОМАТИКА (ЕКБ)</v>
      </c>
      <c r="O15" s="190" t="s">
        <v>12</v>
      </c>
      <c r="P15" s="191" t="str">
        <f>D11</f>
        <v>УРАЛОЧКА (НИЖНИЙ ТАГИЛ)</v>
      </c>
      <c r="Q15" s="187">
        <f t="shared" si="3"/>
        <v>0.4409722222</v>
      </c>
    </row>
    <row r="16" ht="33.0" customHeight="1">
      <c r="A16" s="174">
        <v>0.4652777777777778</v>
      </c>
      <c r="B16" s="175" t="s">
        <v>1</v>
      </c>
      <c r="C16" s="175" t="s">
        <v>63</v>
      </c>
      <c r="D16" s="176" t="str">
        <f t="shared" ref="D16:D17" si="4">D3</f>
        <v>НТГСПИ-2 (НИЖНИЙ ТАГИЛ)</v>
      </c>
      <c r="E16" s="177" t="s">
        <v>12</v>
      </c>
      <c r="F16" s="178" t="str">
        <f t="shared" ref="F16:F17" si="5">D5</f>
        <v>АЛЬФА-1 (ЕКБ)</v>
      </c>
      <c r="G16" s="179" t="s">
        <v>10</v>
      </c>
      <c r="H16" s="179" t="s">
        <v>63</v>
      </c>
      <c r="I16" s="180" t="str">
        <f t="shared" ref="I16:I17" si="6">I3</f>
        <v>СУББОТА - HONEY VOLLEY (ЕКБ)</v>
      </c>
      <c r="J16" s="181" t="s">
        <v>12</v>
      </c>
      <c r="K16" s="182" t="str">
        <f t="shared" ref="K16:K17" si="7">I5</f>
        <v>ГОЛДЕН (ЕКБ)</v>
      </c>
      <c r="L16" s="183" t="s">
        <v>14</v>
      </c>
      <c r="M16" s="183" t="s">
        <v>64</v>
      </c>
      <c r="N16" s="184" t="str">
        <f>I10</f>
        <v>ЭТАЛОН (ЕКБ)</v>
      </c>
      <c r="O16" s="185" t="s">
        <v>12</v>
      </c>
      <c r="P16" s="186" t="str">
        <f>I11</f>
        <v>УОР N1 (ЕКБ)</v>
      </c>
      <c r="Q16" s="187">
        <f t="shared" si="3"/>
        <v>0.4652777778</v>
      </c>
    </row>
    <row r="17" ht="33.0" customHeight="1">
      <c r="A17" s="174">
        <v>0.4895833333333333</v>
      </c>
      <c r="B17" s="175" t="s">
        <v>1</v>
      </c>
      <c r="C17" s="175" t="s">
        <v>65</v>
      </c>
      <c r="D17" s="176" t="str">
        <f t="shared" si="4"/>
        <v>УрГЮУ (ЕКБ)</v>
      </c>
      <c r="E17" s="177" t="s">
        <v>12</v>
      </c>
      <c r="F17" s="178" t="str">
        <f t="shared" si="5"/>
        <v>ПАО "МЗИК" - УГУ ЦБ РФ (ЕКБ)</v>
      </c>
      <c r="G17" s="179" t="s">
        <v>10</v>
      </c>
      <c r="H17" s="179" t="s">
        <v>65</v>
      </c>
      <c r="I17" s="180" t="str">
        <f t="shared" si="6"/>
        <v>УДАЧА (ЕКБ)</v>
      </c>
      <c r="J17" s="181" t="s">
        <v>12</v>
      </c>
      <c r="K17" s="182" t="str">
        <f t="shared" si="7"/>
        <v>АКАДЕМОЧКА (ЕКБ)</v>
      </c>
      <c r="L17" s="188" t="s">
        <v>13</v>
      </c>
      <c r="M17" s="188" t="s">
        <v>63</v>
      </c>
      <c r="N17" s="189" t="str">
        <f>D9</f>
        <v>АЛЬФА-2 (ЕКБ)</v>
      </c>
      <c r="O17" s="190" t="s">
        <v>12</v>
      </c>
      <c r="P17" s="191" t="str">
        <f>D11</f>
        <v>УРАЛОЧКА (НИЖНИЙ ТАГИЛ)</v>
      </c>
      <c r="Q17" s="187">
        <f t="shared" si="3"/>
        <v>0.4895833333</v>
      </c>
    </row>
    <row r="18" ht="33.0" customHeight="1">
      <c r="A18" s="174">
        <v>0.5138888888888888</v>
      </c>
      <c r="B18" s="175" t="s">
        <v>1</v>
      </c>
      <c r="C18" s="175" t="s">
        <v>66</v>
      </c>
      <c r="D18" s="176" t="str">
        <f>D3</f>
        <v>НТГСПИ-2 (НИЖНИЙ ТАГИЛ)</v>
      </c>
      <c r="E18" s="177" t="s">
        <v>12</v>
      </c>
      <c r="F18" s="178" t="str">
        <f>D4</f>
        <v>УрГЮУ (ЕКБ)</v>
      </c>
      <c r="G18" s="179" t="s">
        <v>10</v>
      </c>
      <c r="H18" s="179" t="s">
        <v>66</v>
      </c>
      <c r="I18" s="180" t="str">
        <f>I3</f>
        <v>СУББОТА - HONEY VOLLEY (ЕКБ)</v>
      </c>
      <c r="J18" s="181" t="s">
        <v>12</v>
      </c>
      <c r="K18" s="182" t="str">
        <f>I4</f>
        <v>УДАЧА (ЕКБ)</v>
      </c>
      <c r="L18" s="183" t="s">
        <v>14</v>
      </c>
      <c r="M18" s="183" t="s">
        <v>66</v>
      </c>
      <c r="N18" s="184" t="str">
        <f>I9</f>
        <v>НТГСПИ-1 (НИЖНИЙ ТАГИЛ)</v>
      </c>
      <c r="O18" s="185" t="s">
        <v>12</v>
      </c>
      <c r="P18" s="186" t="str">
        <f>I10</f>
        <v>ЭТАЛОН (ЕКБ)</v>
      </c>
      <c r="Q18" s="187">
        <f t="shared" si="3"/>
        <v>0.5138888889</v>
      </c>
    </row>
    <row r="19" ht="33.0" customHeight="1">
      <c r="A19" s="192">
        <v>0.5381944444444444</v>
      </c>
      <c r="B19" s="193" t="s">
        <v>1</v>
      </c>
      <c r="C19" s="193" t="s">
        <v>67</v>
      </c>
      <c r="D19" s="194" t="str">
        <f>D5</f>
        <v>АЛЬФА-1 (ЕКБ)</v>
      </c>
      <c r="E19" s="195" t="s">
        <v>12</v>
      </c>
      <c r="F19" s="196" t="str">
        <f>D6</f>
        <v>ПАО "МЗИК" - УГУ ЦБ РФ (ЕКБ)</v>
      </c>
      <c r="G19" s="197" t="s">
        <v>10</v>
      </c>
      <c r="H19" s="197" t="s">
        <v>67</v>
      </c>
      <c r="I19" s="198" t="str">
        <f>I5</f>
        <v>ГОЛДЕН (ЕКБ)</v>
      </c>
      <c r="J19" s="199" t="s">
        <v>12</v>
      </c>
      <c r="K19" s="200" t="str">
        <f>I6</f>
        <v>АКАДЕМОЧКА (ЕКБ)</v>
      </c>
      <c r="L19" s="201" t="s">
        <v>13</v>
      </c>
      <c r="M19" s="201" t="s">
        <v>66</v>
      </c>
      <c r="N19" s="202" t="str">
        <f>D9</f>
        <v>АЛЬФА-2 (ЕКБ)</v>
      </c>
      <c r="O19" s="203" t="s">
        <v>12</v>
      </c>
      <c r="P19" s="204" t="str">
        <f>D10</f>
        <v>АВТОМАТИКА (ЕКБ)</v>
      </c>
      <c r="Q19" s="205">
        <f t="shared" si="3"/>
        <v>0.5381944444</v>
      </c>
    </row>
    <row r="20" ht="18.0" customHeight="1">
      <c r="A20" s="206">
        <v>0.5625</v>
      </c>
      <c r="B20" s="207" t="s">
        <v>68</v>
      </c>
      <c r="C20" s="208" t="str">
        <f>'СЕТКА ПЛЕЙ-ОФФ'!A3</f>
        <v>1A</v>
      </c>
      <c r="D20" s="209" t="str">
        <f>'СЕТКА ПЛЕЙ-ОФФ'!B3</f>
        <v>ПАО "МЗИК" - УГУ ЦБ РФ (ЕКБ)</v>
      </c>
      <c r="E20" s="210" t="s">
        <v>12</v>
      </c>
      <c r="F20" s="211" t="str">
        <f>'СЕТКА ПЛЕЙ-ОФФ'!B5</f>
        <v>НТГСПИ-1 (НИЖНИЙ ТАГИЛ)</v>
      </c>
      <c r="G20" s="207" t="s">
        <v>68</v>
      </c>
      <c r="H20" s="208" t="str">
        <f>'СЕТКА ПЛЕЙ-ОФФ'!A7</f>
        <v>1B</v>
      </c>
      <c r="I20" s="209" t="str">
        <f>'СЕТКА ПЛЕЙ-ОФФ'!B7</f>
        <v>ГОЛДЕН (ЕКБ)</v>
      </c>
      <c r="J20" s="210" t="s">
        <v>12</v>
      </c>
      <c r="K20" s="211" t="str">
        <f>'СЕТКА ПЛЕЙ-ОФФ'!B9</f>
        <v>АЛЬФА-2 (ЕКБ)</v>
      </c>
      <c r="L20" s="212" t="s">
        <v>18</v>
      </c>
      <c r="M20" s="213" t="s">
        <v>69</v>
      </c>
      <c r="N20" s="214" t="str">
        <f>'СЕТКА ПЛЕЙ-ОФФ'!J11</f>
        <v>АВТОМАТИКА (ЕКБ)</v>
      </c>
      <c r="O20" s="215" t="s">
        <v>12</v>
      </c>
      <c r="P20" s="216" t="str">
        <f>'СЕТКА ПЛЕЙ-ОФФ'!J13</f>
        <v>УДАЧА (ЕКБ)</v>
      </c>
      <c r="Q20" s="217">
        <v>0.5625</v>
      </c>
    </row>
    <row r="21" ht="18.0" customHeight="1">
      <c r="A21" s="47"/>
      <c r="B21" s="40"/>
      <c r="C21" s="218" t="str">
        <f>'СЕТКА ПЛЕЙ-ОФФ'!A5</f>
        <v>2D</v>
      </c>
      <c r="D21" s="47"/>
      <c r="E21" s="86"/>
      <c r="F21" s="87"/>
      <c r="G21" s="40"/>
      <c r="H21" s="218" t="str">
        <f>'СЕТКА ПЛЕЙ-ОФФ'!A9</f>
        <v>2C</v>
      </c>
      <c r="I21" s="47"/>
      <c r="J21" s="86"/>
      <c r="K21" s="87"/>
      <c r="L21" s="219" t="s">
        <v>18</v>
      </c>
      <c r="M21" s="213" t="s">
        <v>70</v>
      </c>
      <c r="N21" s="220" t="str">
        <f>'СЕТКА ПЛЕЙ-ОФФ'!J15</f>
        <v>ЭТАЛОН (ЕКБ)</v>
      </c>
      <c r="O21" s="221" t="s">
        <v>12</v>
      </c>
      <c r="P21" s="222" t="str">
        <f>'СЕТКА ПЛЕЙ-ОФФ'!J17</f>
        <v>НТГСПИ-2 (НИЖНИЙ ТАГИЛ)</v>
      </c>
      <c r="Q21" s="217">
        <v>0.5833333333333334</v>
      </c>
    </row>
    <row r="22" ht="18.0" customHeight="1">
      <c r="A22" s="223">
        <v>0.5902777777777778</v>
      </c>
      <c r="B22" s="224" t="s">
        <v>68</v>
      </c>
      <c r="C22" s="225" t="str">
        <f>'СЕТКА ПЛЕЙ-ОФФ'!A11</f>
        <v>1C</v>
      </c>
      <c r="D22" s="226" t="str">
        <f>'СЕТКА ПЛЕЙ-ОФФ'!B11</f>
        <v>УРАЛОЧКА (НИЖНИЙ ТАГИЛ)</v>
      </c>
      <c r="E22" s="227" t="s">
        <v>12</v>
      </c>
      <c r="F22" s="228" t="str">
        <f>'СЕТКА ПЛЕЙ-ОФФ'!B13</f>
        <v>СУББОТА - HONEY VOLLEY (ЕКБ)</v>
      </c>
      <c r="G22" s="224" t="s">
        <v>68</v>
      </c>
      <c r="H22" s="225" t="str">
        <f>'СЕТКА ПЛЕЙ-ОФФ'!A15</f>
        <v>1D</v>
      </c>
      <c r="I22" s="226" t="str">
        <f>'СЕТКА ПЛЕЙ-ОФФ'!B15</f>
        <v>УОР N1 (ЕКБ)</v>
      </c>
      <c r="J22" s="227" t="s">
        <v>12</v>
      </c>
      <c r="K22" s="228" t="str">
        <f>'СЕТКА ПЛЕЙ-ОФФ'!B17</f>
        <v>УрГЮУ (ЕКБ)</v>
      </c>
      <c r="L22" s="219" t="s">
        <v>18</v>
      </c>
      <c r="M22" s="213" t="s">
        <v>71</v>
      </c>
      <c r="N22" s="220" t="str">
        <f>'СЕТКА ПЛЕЙ-ОФФ'!L5</f>
        <v>АЛЬФА-1 (ЕКБ)</v>
      </c>
      <c r="O22" s="221" t="s">
        <v>12</v>
      </c>
      <c r="P22" s="222" t="str">
        <f>'СЕТКА ПЛЕЙ-ОФФ'!L7</f>
        <v>АКАДЕМОЧКА (ЕКБ)</v>
      </c>
      <c r="Q22" s="187">
        <v>0.6041666666666666</v>
      </c>
    </row>
    <row r="23" ht="18.0" customHeight="1">
      <c r="A23" s="47"/>
      <c r="B23" s="40"/>
      <c r="C23" s="218" t="str">
        <f>'СЕТКА ПЛЕЙ-ОФФ'!A13</f>
        <v>2B</v>
      </c>
      <c r="D23" s="47"/>
      <c r="E23" s="86"/>
      <c r="F23" s="87"/>
      <c r="G23" s="40"/>
      <c r="H23" s="218" t="str">
        <f>'СЕТКА ПЛЕЙ-ОФФ'!A17</f>
        <v>2A</v>
      </c>
      <c r="I23" s="47"/>
      <c r="J23" s="86"/>
      <c r="K23" s="87"/>
      <c r="L23" s="219" t="s">
        <v>18</v>
      </c>
      <c r="M23" s="213" t="s">
        <v>72</v>
      </c>
      <c r="N23" s="220" t="str">
        <f>'СЕТКА ПЛЕЙ-ОФФ'!L13</f>
        <v>УДАЧА (ЕКБ)</v>
      </c>
      <c r="O23" s="221" t="s">
        <v>12</v>
      </c>
      <c r="P23" s="222" t="str">
        <f>'СЕТКА ПЛЕЙ-ОФФ'!L15</f>
        <v>ЭТАЛОН (ЕКБ)</v>
      </c>
      <c r="Q23" s="217">
        <v>0.625</v>
      </c>
    </row>
    <row r="24" ht="18.0" customHeight="1">
      <c r="A24" s="206">
        <v>0.6180555555555556</v>
      </c>
      <c r="B24" s="229" t="s">
        <v>73</v>
      </c>
      <c r="C24" s="230" t="str">
        <f>'СЕТКА ПЛЕЙ-ОФФ'!E5</f>
        <v>W1</v>
      </c>
      <c r="D24" s="231" t="str">
        <f>'СЕТКА ПЛЕЙ-ОФФ'!D5</f>
        <v>ПАО "МЗИК" - УГУ ЦБ РФ (ЕКБ)</v>
      </c>
      <c r="E24" s="232" t="s">
        <v>12</v>
      </c>
      <c r="F24" s="233" t="str">
        <f>'СЕТКА ПЛЕЙ-ОФФ'!D7</f>
        <v>ГОЛДЕН (ЕКБ)</v>
      </c>
      <c r="G24" s="229" t="s">
        <v>73</v>
      </c>
      <c r="H24" s="230" t="str">
        <f>'СЕТКА ПЛЕЙ-ОФФ'!E13</f>
        <v>W3</v>
      </c>
      <c r="I24" s="231" t="str">
        <f>'СЕТКА ПЛЕЙ-ОФФ'!D13</f>
        <v>СУББОТА - HONEY VOLLEY (ЕКБ)</v>
      </c>
      <c r="J24" s="232" t="s">
        <v>12</v>
      </c>
      <c r="K24" s="233" t="str">
        <f>'СЕТКА ПЛЕЙ-ОФФ'!D15</f>
        <v>УОР N1 (ЕКБ)</v>
      </c>
      <c r="L24" s="219" t="s">
        <v>18</v>
      </c>
      <c r="M24" s="213" t="s">
        <v>74</v>
      </c>
      <c r="N24" s="220" t="str">
        <f>'СЕТКА ПЛЕЙ-ОФФ'!L9</f>
        <v>АКАДЕМОЧКА (ЕКБ)</v>
      </c>
      <c r="O24" s="221" t="s">
        <v>12</v>
      </c>
      <c r="P24" s="222" t="str">
        <f>'СЕТКА ПЛЕЙ-ОФФ'!L11</f>
        <v>ЭТАЛОН (ЕКБ)</v>
      </c>
      <c r="Q24" s="187">
        <v>0.6458333333333334</v>
      </c>
    </row>
    <row r="25" ht="18.0" customHeight="1">
      <c r="A25" s="47"/>
      <c r="B25" s="40"/>
      <c r="C25" s="234" t="str">
        <f>'СЕТКА ПЛЕЙ-ОФФ'!E7</f>
        <v>W2</v>
      </c>
      <c r="D25" s="47"/>
      <c r="E25" s="86"/>
      <c r="F25" s="87"/>
      <c r="G25" s="40"/>
      <c r="H25" s="234" t="str">
        <f>'СЕТКА ПЛЕЙ-ОФФ'!E15</f>
        <v>W4</v>
      </c>
      <c r="I25" s="47"/>
      <c r="J25" s="86"/>
      <c r="K25" s="87"/>
      <c r="L25" s="219" t="s">
        <v>18</v>
      </c>
      <c r="M25" s="213" t="s">
        <v>75</v>
      </c>
      <c r="N25" s="220" t="str">
        <f>'СЕТКА ПЛЕЙ-ОФФ'!N9</f>
        <v>АЛЬФА-1 (ЕКБ)</v>
      </c>
      <c r="O25" s="221" t="s">
        <v>12</v>
      </c>
      <c r="P25" s="222" t="str">
        <f>'СЕТКА ПЛЕЙ-ОФФ'!N11</f>
        <v>УДАЧА (ЕКБ)</v>
      </c>
      <c r="Q25" s="217">
        <v>0.6666666666666666</v>
      </c>
    </row>
    <row r="26" ht="18.0" customHeight="1">
      <c r="A26" s="223">
        <v>0.6458333333333334</v>
      </c>
      <c r="B26" s="235" t="s">
        <v>76</v>
      </c>
      <c r="C26" s="236" t="s">
        <v>77</v>
      </c>
      <c r="D26" s="237" t="str">
        <f>'СЕТКА ПЛЕЙ-ОФФ'!F9</f>
        <v>ПАО "МЗИК" - УГУ ЦБ РФ (ЕКБ)</v>
      </c>
      <c r="E26" s="238" t="s">
        <v>12</v>
      </c>
      <c r="F26" s="239" t="str">
        <f>'СЕТКА ПЛЕЙ-ОФФ'!F11</f>
        <v>УОР N1 (ЕКБ)</v>
      </c>
      <c r="G26" s="235" t="s">
        <v>78</v>
      </c>
      <c r="H26" s="236" t="s">
        <v>79</v>
      </c>
      <c r="I26" s="237" t="str">
        <f>'СЕТКА ПЛЕЙ-ОФФ'!D9</f>
        <v>ГОЛДЕН (ЕКБ)</v>
      </c>
      <c r="J26" s="238" t="s">
        <v>12</v>
      </c>
      <c r="K26" s="239" t="str">
        <f>'СЕТКА ПЛЕЙ-ОФФ'!D11</f>
        <v>СУББОТА - HONEY VOLLEY (ЕКБ)</v>
      </c>
      <c r="L26" s="219"/>
      <c r="M26" s="213"/>
      <c r="N26" s="220"/>
      <c r="O26" s="221"/>
      <c r="P26" s="222"/>
      <c r="Q26" s="187">
        <v>0.6875</v>
      </c>
    </row>
    <row r="27" ht="18.0" customHeight="1">
      <c r="A27" s="47"/>
      <c r="B27" s="40"/>
      <c r="C27" s="240" t="s">
        <v>77</v>
      </c>
      <c r="D27" s="47"/>
      <c r="E27" s="86"/>
      <c r="F27" s="87"/>
      <c r="G27" s="40"/>
      <c r="H27" s="240" t="s">
        <v>79</v>
      </c>
      <c r="I27" s="47"/>
      <c r="J27" s="86"/>
      <c r="K27" s="87"/>
      <c r="L27" s="219"/>
      <c r="M27" s="213"/>
      <c r="N27" s="220"/>
      <c r="O27" s="221"/>
      <c r="P27" s="222"/>
      <c r="Q27" s="217">
        <v>0.7083333333333334</v>
      </c>
    </row>
  </sheetData>
  <mergeCells count="62">
    <mergeCell ref="J22:J23"/>
    <mergeCell ref="K22:K23"/>
    <mergeCell ref="A22:A23"/>
    <mergeCell ref="B22:B23"/>
    <mergeCell ref="D22:D23"/>
    <mergeCell ref="E22:E23"/>
    <mergeCell ref="F22:F23"/>
    <mergeCell ref="G22:G23"/>
    <mergeCell ref="I22:I23"/>
    <mergeCell ref="J24:J25"/>
    <mergeCell ref="K24:K25"/>
    <mergeCell ref="A24:A25"/>
    <mergeCell ref="B24:B25"/>
    <mergeCell ref="D24:D25"/>
    <mergeCell ref="E24:E25"/>
    <mergeCell ref="F24:F25"/>
    <mergeCell ref="G24:G25"/>
    <mergeCell ref="I24:I25"/>
    <mergeCell ref="D2:F2"/>
    <mergeCell ref="I2:K2"/>
    <mergeCell ref="D3:F3"/>
    <mergeCell ref="I3:K3"/>
    <mergeCell ref="D4:F4"/>
    <mergeCell ref="I4:K4"/>
    <mergeCell ref="I5:K5"/>
    <mergeCell ref="D5:F5"/>
    <mergeCell ref="D6:F6"/>
    <mergeCell ref="D8:F8"/>
    <mergeCell ref="D9:F9"/>
    <mergeCell ref="D10:F10"/>
    <mergeCell ref="D11:F11"/>
    <mergeCell ref="G12:H12"/>
    <mergeCell ref="I12:K12"/>
    <mergeCell ref="I13:K13"/>
    <mergeCell ref="I6:K6"/>
    <mergeCell ref="I8:K8"/>
    <mergeCell ref="I9:K9"/>
    <mergeCell ref="I10:K10"/>
    <mergeCell ref="I11:K11"/>
    <mergeCell ref="L12:M12"/>
    <mergeCell ref="N12:P12"/>
    <mergeCell ref="N13:P13"/>
    <mergeCell ref="G20:G21"/>
    <mergeCell ref="I20:I21"/>
    <mergeCell ref="J20:J21"/>
    <mergeCell ref="K20:K21"/>
    <mergeCell ref="D12:F12"/>
    <mergeCell ref="D13:F13"/>
    <mergeCell ref="A20:A21"/>
    <mergeCell ref="B20:B21"/>
    <mergeCell ref="D20:D21"/>
    <mergeCell ref="E20:E21"/>
    <mergeCell ref="F20:F21"/>
    <mergeCell ref="J26:J27"/>
    <mergeCell ref="K26:K27"/>
    <mergeCell ref="A26:A27"/>
    <mergeCell ref="B26:B27"/>
    <mergeCell ref="D26:D27"/>
    <mergeCell ref="E26:E27"/>
    <mergeCell ref="F26:F27"/>
    <mergeCell ref="G26:G27"/>
    <mergeCell ref="I26:I27"/>
  </mergeCells>
  <printOptions gridLines="1" horizontalCentered="1"/>
  <pageMargins bottom="0.75" footer="0.0" header="0.0" left="0.7" right="0.7" top="0.75"/>
  <pageSetup paperSize="9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0.13"/>
    <col customWidth="1" min="2" max="2" width="3.0"/>
    <col customWidth="1" min="3" max="3" width="2.88"/>
    <col customWidth="1" min="4" max="4" width="28.38"/>
    <col customWidth="1" min="5" max="5" width="1.25"/>
    <col customWidth="1" min="6" max="7" width="30.0"/>
  </cols>
  <sheetData>
    <row r="1">
      <c r="A1" s="241" t="s">
        <v>80</v>
      </c>
      <c r="B1" s="241"/>
      <c r="C1" s="241" t="s">
        <v>58</v>
      </c>
      <c r="D1" s="241"/>
      <c r="E1" s="242"/>
      <c r="F1" s="243" t="s">
        <v>1</v>
      </c>
      <c r="G1" s="244" t="s">
        <v>10</v>
      </c>
    </row>
    <row r="2">
      <c r="A2" s="245" t="s">
        <v>81</v>
      </c>
      <c r="B2" s="246" t="s">
        <v>82</v>
      </c>
      <c r="C2" s="247">
        <v>1.0</v>
      </c>
      <c r="D2" s="245" t="str">
        <f>A3</f>
        <v>НТГСПИ-2 (НИЖНИЙ ТАГИЛ)</v>
      </c>
      <c r="E2" s="248"/>
      <c r="F2" s="249" t="str">
        <f t="shared" ref="F2:F5" si="1">D2</f>
        <v>НТГСПИ-2 (НИЖНИЙ ТАГИЛ)</v>
      </c>
      <c r="G2" s="249" t="str">
        <f t="shared" ref="G2:G5" si="2">D6</f>
        <v>СУББОТА - HONEY VOLLEY (ЕКБ)</v>
      </c>
    </row>
    <row r="3">
      <c r="A3" s="245" t="s">
        <v>83</v>
      </c>
      <c r="B3" s="246" t="s">
        <v>82</v>
      </c>
      <c r="C3" s="247">
        <v>2.0</v>
      </c>
      <c r="D3" s="245" t="str">
        <f>A15</f>
        <v>УрГЮУ (ЕКБ)</v>
      </c>
      <c r="E3" s="242"/>
      <c r="F3" s="249" t="str">
        <f t="shared" si="1"/>
        <v>УрГЮУ (ЕКБ)</v>
      </c>
      <c r="G3" s="249" t="str">
        <f t="shared" si="2"/>
        <v>УДАЧА (ЕКБ)</v>
      </c>
    </row>
    <row r="4">
      <c r="A4" s="245" t="s">
        <v>84</v>
      </c>
      <c r="B4" s="246" t="s">
        <v>85</v>
      </c>
      <c r="C4" s="247">
        <v>3.0</v>
      </c>
      <c r="D4" s="245" t="str">
        <f>A5</f>
        <v>АЛЬФА-1 (ЕКБ)</v>
      </c>
      <c r="E4" s="242"/>
      <c r="F4" s="249" t="str">
        <f t="shared" si="1"/>
        <v>АЛЬФА-1 (ЕКБ)</v>
      </c>
      <c r="G4" s="249" t="str">
        <f t="shared" si="2"/>
        <v>ГОЛДЕН (ЕКБ)</v>
      </c>
    </row>
    <row r="5">
      <c r="A5" s="245" t="s">
        <v>86</v>
      </c>
      <c r="B5" s="246" t="s">
        <v>82</v>
      </c>
      <c r="C5" s="247">
        <v>4.0</v>
      </c>
      <c r="D5" s="245" t="str">
        <f t="shared" ref="D5:D6" si="3">A7</f>
        <v>ПАО "МЗИК" - УГУ ЦБ РФ (ЕКБ)</v>
      </c>
      <c r="E5" s="242"/>
      <c r="F5" s="249" t="str">
        <f t="shared" si="1"/>
        <v>ПАО "МЗИК" - УГУ ЦБ РФ (ЕКБ)</v>
      </c>
      <c r="G5" s="249" t="str">
        <f t="shared" si="2"/>
        <v>АКАДЕМОЧКА (ЕКБ)</v>
      </c>
    </row>
    <row r="6">
      <c r="A6" s="245" t="s">
        <v>87</v>
      </c>
      <c r="B6" s="246" t="s">
        <v>82</v>
      </c>
      <c r="C6" s="247">
        <v>5.0</v>
      </c>
      <c r="D6" s="245" t="str">
        <f t="shared" si="3"/>
        <v>СУББОТА - HONEY VOLLEY (ЕКБ)</v>
      </c>
      <c r="E6" s="242"/>
      <c r="F6" s="250" t="s">
        <v>13</v>
      </c>
      <c r="G6" s="251" t="s">
        <v>14</v>
      </c>
    </row>
    <row r="7">
      <c r="A7" s="245" t="s">
        <v>88</v>
      </c>
      <c r="B7" s="246" t="s">
        <v>82</v>
      </c>
      <c r="C7" s="247">
        <v>6.0</v>
      </c>
      <c r="D7" s="245" t="str">
        <f>A14</f>
        <v>УДАЧА (ЕКБ)</v>
      </c>
      <c r="E7" s="242"/>
      <c r="F7" s="249" t="str">
        <f t="shared" ref="F7:F9" si="4">D10</f>
        <v>АЛЬФА-2 (ЕКБ)</v>
      </c>
      <c r="G7" s="249" t="str">
        <f t="shared" ref="G7:G9" si="5">D13</f>
        <v>НТГСПИ-1 (НИЖНИЙ ТАГИЛ)</v>
      </c>
    </row>
    <row r="8">
      <c r="A8" s="245" t="s">
        <v>89</v>
      </c>
      <c r="B8" s="246">
        <v>1.0</v>
      </c>
      <c r="C8" s="247">
        <v>7.0</v>
      </c>
      <c r="D8" s="245" t="str">
        <f>A12</f>
        <v>ГОЛДЕН (ЕКБ)</v>
      </c>
      <c r="E8" s="242"/>
      <c r="F8" s="249" t="str">
        <f t="shared" si="4"/>
        <v>АВТОМАТИКА (ЕКБ)</v>
      </c>
      <c r="G8" s="249" t="str">
        <f t="shared" si="5"/>
        <v>ЭТАЛОН (ЕКБ)</v>
      </c>
    </row>
    <row r="9">
      <c r="A9" s="245" t="s">
        <v>90</v>
      </c>
      <c r="B9" s="246">
        <v>1.0</v>
      </c>
      <c r="C9" s="247">
        <v>8.0</v>
      </c>
      <c r="D9" s="245" t="str">
        <f>A9</f>
        <v>АКАДЕМОЧКА (ЕКБ)</v>
      </c>
      <c r="E9" s="242"/>
      <c r="F9" s="249" t="str">
        <f t="shared" si="4"/>
        <v>УРАЛОЧКА (НИЖНИЙ ТАГИЛ)</v>
      </c>
      <c r="G9" s="249" t="str">
        <f t="shared" si="5"/>
        <v>УОР N1 (ЕКБ)</v>
      </c>
    </row>
    <row r="10">
      <c r="A10" s="245" t="s">
        <v>91</v>
      </c>
      <c r="B10" s="246" t="s">
        <v>85</v>
      </c>
      <c r="C10" s="247">
        <v>9.0</v>
      </c>
      <c r="D10" s="245" t="str">
        <f>A6</f>
        <v>АЛЬФА-2 (ЕКБ)</v>
      </c>
      <c r="E10" s="242"/>
      <c r="F10" s="252" t="str">
        <f t="shared" ref="F10:G10" si="6">C17</f>
        <v/>
      </c>
      <c r="G10" s="252" t="str">
        <f t="shared" si="6"/>
        <v/>
      </c>
    </row>
    <row r="11">
      <c r="A11" s="245" t="s">
        <v>92</v>
      </c>
      <c r="B11" s="246" t="s">
        <v>85</v>
      </c>
      <c r="C11" s="247">
        <v>10.0</v>
      </c>
      <c r="D11" s="245" t="str">
        <f>A10</f>
        <v>АВТОМАТИКА (ЕКБ)</v>
      </c>
      <c r="E11" s="242"/>
      <c r="F11" s="253"/>
      <c r="G11" s="254"/>
    </row>
    <row r="12">
      <c r="A12" s="245" t="s">
        <v>93</v>
      </c>
      <c r="B12" s="246" t="s">
        <v>85</v>
      </c>
      <c r="C12" s="247">
        <v>11.0</v>
      </c>
      <c r="D12" s="245" t="str">
        <f>A4</f>
        <v>УРАЛОЧКА (НИЖНИЙ ТАГИЛ)</v>
      </c>
      <c r="E12" s="242"/>
      <c r="F12" s="253"/>
      <c r="G12" s="254"/>
    </row>
    <row r="13">
      <c r="A13" s="245" t="s">
        <v>94</v>
      </c>
      <c r="B13" s="246" t="s">
        <v>85</v>
      </c>
      <c r="C13" s="247">
        <v>12.0</v>
      </c>
      <c r="D13" s="245" t="str">
        <f>A2</f>
        <v>НТГСПИ-1 (НИЖНИЙ ТАГИЛ)</v>
      </c>
      <c r="E13" s="242"/>
      <c r="F13" s="253"/>
      <c r="G13" s="254"/>
    </row>
    <row r="14">
      <c r="A14" s="245" t="s">
        <v>95</v>
      </c>
      <c r="B14" s="246">
        <v>1.0</v>
      </c>
      <c r="C14" s="247">
        <v>13.0</v>
      </c>
      <c r="D14" s="245" t="str">
        <f>A13</f>
        <v>ЭТАЛОН (ЕКБ)</v>
      </c>
      <c r="E14" s="242"/>
      <c r="F14" s="253"/>
      <c r="G14" s="254"/>
    </row>
    <row r="15">
      <c r="A15" s="245" t="s">
        <v>96</v>
      </c>
      <c r="B15" s="246" t="s">
        <v>85</v>
      </c>
      <c r="C15" s="247">
        <v>14.0</v>
      </c>
      <c r="D15" s="245" t="str">
        <f>A11</f>
        <v>УОР N1 (ЕКБ)</v>
      </c>
      <c r="E15" s="242"/>
      <c r="F15" s="253"/>
      <c r="G15" s="254"/>
    </row>
    <row r="16">
      <c r="A16" s="245"/>
      <c r="B16" s="246"/>
      <c r="C16" s="247"/>
      <c r="D16" s="245"/>
      <c r="E16" s="242"/>
      <c r="F16" s="253"/>
      <c r="G16" s="254"/>
    </row>
    <row r="17">
      <c r="A17" s="245"/>
      <c r="B17" s="246"/>
      <c r="C17" s="247"/>
      <c r="D17" s="245"/>
      <c r="E17" s="242"/>
      <c r="F17" s="253"/>
      <c r="G17" s="254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02.88"/>
  </cols>
  <sheetData>
    <row r="1">
      <c r="A1" s="255" t="s">
        <v>97</v>
      </c>
    </row>
    <row r="2">
      <c r="A2" s="256" t="s">
        <v>98</v>
      </c>
    </row>
    <row r="3">
      <c r="A3" s="257" t="s">
        <v>99</v>
      </c>
    </row>
    <row r="4">
      <c r="A4" s="258" t="s">
        <v>100</v>
      </c>
    </row>
    <row r="5">
      <c r="A5" s="258" t="s">
        <v>101</v>
      </c>
    </row>
    <row r="6">
      <c r="A6" s="258" t="s">
        <v>102</v>
      </c>
    </row>
    <row r="7">
      <c r="A7" s="257" t="s">
        <v>103</v>
      </c>
    </row>
    <row r="8">
      <c r="A8" s="258" t="s">
        <v>104</v>
      </c>
    </row>
    <row r="9">
      <c r="A9" s="258" t="s">
        <v>105</v>
      </c>
    </row>
    <row r="10">
      <c r="A10" s="257" t="s">
        <v>106</v>
      </c>
    </row>
    <row r="11">
      <c r="A11" s="259" t="s">
        <v>107</v>
      </c>
    </row>
    <row r="12">
      <c r="A12" s="257" t="s">
        <v>108</v>
      </c>
    </row>
    <row r="13">
      <c r="A13" s="259" t="s">
        <v>109</v>
      </c>
    </row>
    <row r="14">
      <c r="A14" s="257" t="s">
        <v>110</v>
      </c>
    </row>
    <row r="15">
      <c r="A15" s="260" t="s">
        <v>111</v>
      </c>
    </row>
    <row r="16">
      <c r="A16" s="260" t="s">
        <v>112</v>
      </c>
    </row>
    <row r="17">
      <c r="A17" s="260" t="s">
        <v>113</v>
      </c>
    </row>
  </sheetData>
  <printOptions gridLines="1" horizontalCentered="1"/>
  <pageMargins bottom="0.5539382242513199" footer="0.0" header="0.0" left="0.25" right="0.25" top="0.42147473584339556"/>
  <pageSetup fitToHeight="0" paperSize="9" cellComments="atEnd" orientation="landscape" pageOrder="overThenDown"/>
  <drawing r:id="rId1"/>
</worksheet>
</file>